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7110" yWindow="45" windowWidth="13755" windowHeight="11760"/>
  </bookViews>
  <sheets>
    <sheet name="Sheet1 (4)" sheetId="1" r:id="rId1"/>
  </sheets>
  <externalReferences>
    <externalReference r:id="rId2"/>
  </externalReferences>
  <definedNames>
    <definedName name="_Key1" localSheetId="0" hidden="1">#REF!</definedName>
    <definedName name="_Key1" hidden="1">#REF!</definedName>
    <definedName name="_Order1" hidden="1">255</definedName>
    <definedName name="_Sort" localSheetId="0" hidden="1">#REF!</definedName>
    <definedName name="_Sort" hidden="1">#REF!</definedName>
    <definedName name="A" localSheetId="0">'[1]34a. PERPUSTAKAAN (pustaka)'!#REF!</definedName>
    <definedName name="A">'[1]34a. PERPUSTAKAAN (pustaka)'!#REF!</definedName>
    <definedName name="B" localSheetId="0">'[1]34a. PERPUSTAKAAN (pustaka)'!#REF!</definedName>
    <definedName name="B">'[1]34a. PERPUSTAKAAN (pustaka)'!#REF!</definedName>
    <definedName name="HH" localSheetId="0">#REF!</definedName>
    <definedName name="HH">#REF!</definedName>
    <definedName name="pengantar" localSheetId="0">#REF!</definedName>
    <definedName name="pengantar">#REF!</definedName>
    <definedName name="_xlnm.Print_Area" localSheetId="0">'Sheet1 (4)'!$B$2:$AI$117</definedName>
    <definedName name="_xlnm.Print_Area">#REF!</definedName>
    <definedName name="PRINT_AREA_MI" localSheetId="0">#REF!</definedName>
    <definedName name="PRINT_AREA_MI">#REF!</definedName>
    <definedName name="_xlnm.Print_Titles" localSheetId="0">'Sheet1 (4)'!$8:$11</definedName>
    <definedName name="PU" localSheetId="0" hidden="1">#REF!</definedName>
    <definedName name="PU" hidden="1">#REF!</definedName>
  </definedName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D47" i="1" l="1"/>
  <c r="AG47" i="1" s="1"/>
  <c r="AD46" i="1"/>
  <c r="AA47" i="1"/>
  <c r="AA61" i="1"/>
  <c r="AD71" i="1"/>
  <c r="AF86" i="1"/>
  <c r="AD86" i="1"/>
  <c r="AA88" i="1"/>
  <c r="AA98" i="1"/>
  <c r="AA97" i="1"/>
  <c r="AA96" i="1"/>
  <c r="AA92" i="1"/>
  <c r="AA91" i="1"/>
  <c r="AA90" i="1"/>
  <c r="AA54" i="1"/>
  <c r="AA51" i="1"/>
  <c r="AA50" i="1"/>
  <c r="AA49" i="1"/>
  <c r="AA48" i="1"/>
  <c r="AA41" i="1"/>
  <c r="AA40" i="1"/>
  <c r="AA39" i="1"/>
  <c r="AA38" i="1"/>
  <c r="AA37" i="1"/>
  <c r="AA95" i="1"/>
  <c r="AA94" i="1"/>
  <c r="AA93" i="1"/>
  <c r="AA87" i="1" l="1"/>
  <c r="AA86" i="1"/>
  <c r="AA85" i="1"/>
  <c r="F64" i="1"/>
  <c r="AA89" i="1"/>
  <c r="AF83" i="1"/>
  <c r="AA83" i="1"/>
  <c r="AD83" i="1" s="1"/>
  <c r="W83" i="1"/>
  <c r="T83" i="1"/>
  <c r="Q83" i="1"/>
  <c r="N12" i="1"/>
  <c r="AG22" i="1"/>
  <c r="AG83" i="1" l="1"/>
  <c r="F83" i="1"/>
  <c r="H83" i="1"/>
  <c r="AH83" i="1" s="1"/>
  <c r="AG46" i="1"/>
  <c r="AA36" i="1"/>
  <c r="AA35" i="1"/>
  <c r="H20" i="1" l="1"/>
  <c r="AH20" i="1" s="1"/>
  <c r="H34" i="1"/>
  <c r="AH34" i="1" s="1"/>
  <c r="H45" i="1"/>
  <c r="H47" i="1"/>
  <c r="AH47" i="1" s="1"/>
  <c r="H62" i="1"/>
  <c r="AH62" i="1" s="1"/>
  <c r="H71" i="1"/>
  <c r="H73" i="1"/>
  <c r="AH73" i="1" s="1"/>
  <c r="H86" i="1"/>
  <c r="AH86" i="1" s="1"/>
  <c r="F34" i="1"/>
  <c r="AG34" i="1" s="1"/>
  <c r="F45" i="1"/>
  <c r="AG45" i="1" s="1"/>
  <c r="AG62" i="1"/>
  <c r="AG71" i="1"/>
  <c r="F86" i="1"/>
  <c r="AG86" i="1" s="1"/>
  <c r="AH71" i="1" l="1"/>
  <c r="AH45" i="1" l="1"/>
  <c r="AF15" i="1"/>
  <c r="AA42" i="1"/>
  <c r="AA56" i="1"/>
  <c r="AA57" i="1"/>
  <c r="AA58" i="1"/>
  <c r="AA59" i="1"/>
  <c r="AA60" i="1"/>
  <c r="AA62" i="1"/>
  <c r="AA63" i="1"/>
  <c r="AA64" i="1"/>
  <c r="AA65" i="1"/>
  <c r="AA66" i="1"/>
  <c r="AA67" i="1"/>
  <c r="AA68" i="1"/>
  <c r="AA69" i="1"/>
  <c r="AA70" i="1"/>
  <c r="AA71" i="1"/>
  <c r="AA72" i="1"/>
  <c r="AA73" i="1"/>
  <c r="AA74" i="1"/>
  <c r="AA75" i="1"/>
  <c r="AA76" i="1"/>
  <c r="AA77" i="1"/>
  <c r="AA78" i="1"/>
  <c r="AA79" i="1"/>
  <c r="AA80" i="1"/>
  <c r="AA81" i="1"/>
  <c r="AA82" i="1"/>
  <c r="AA84" i="1"/>
  <c r="AA55" i="1"/>
  <c r="AA53" i="1"/>
  <c r="AA52" i="1"/>
  <c r="H15" i="1" l="1"/>
  <c r="AH15" i="1" s="1"/>
  <c r="AC12" i="1" l="1"/>
  <c r="Z12" i="1"/>
  <c r="AF50" i="1" l="1"/>
  <c r="AF49" i="1"/>
  <c r="Q33" i="1"/>
  <c r="T33" i="1"/>
  <c r="W33" i="1"/>
  <c r="H50" i="1" l="1"/>
  <c r="AH50" i="1" s="1"/>
  <c r="H49" i="1"/>
  <c r="AH49" i="1" s="1"/>
  <c r="W25" i="1" l="1"/>
  <c r="W88" i="1"/>
  <c r="W87" i="1" s="1"/>
  <c r="W84" i="1"/>
  <c r="W72" i="1"/>
  <c r="W63" i="1"/>
  <c r="W48" i="1"/>
  <c r="W40" i="1"/>
  <c r="W36" i="1"/>
  <c r="W22" i="1"/>
  <c r="W17" i="1"/>
  <c r="W14" i="1"/>
  <c r="W46" i="1" l="1"/>
  <c r="W13" i="1"/>
  <c r="W12" i="1" s="1"/>
  <c r="AA46" i="1"/>
  <c r="T84" i="1" l="1"/>
  <c r="Q84" i="1"/>
  <c r="T88" i="1"/>
  <c r="T87" i="1" s="1"/>
  <c r="T72" i="1"/>
  <c r="T63" i="1"/>
  <c r="T48" i="1"/>
  <c r="T40" i="1"/>
  <c r="T36" i="1"/>
  <c r="T25" i="1"/>
  <c r="T22" i="1"/>
  <c r="T17" i="1"/>
  <c r="T14" i="1"/>
  <c r="T46" i="1" l="1"/>
  <c r="Q63" i="1"/>
  <c r="Q48" i="1"/>
  <c r="Q72" i="1" l="1"/>
  <c r="Q46" i="1" s="1"/>
  <c r="Q40" i="1"/>
  <c r="Q36" i="1"/>
  <c r="Q25" i="1"/>
  <c r="Q22" i="1"/>
  <c r="Q17" i="1"/>
  <c r="Q14" i="1"/>
  <c r="T13" i="1"/>
  <c r="T12" i="1" s="1"/>
  <c r="Q13" i="1" l="1"/>
  <c r="AA15" i="1" l="1"/>
  <c r="AD15" i="1" s="1"/>
  <c r="AA16" i="1"/>
  <c r="AD16" i="1" s="1"/>
  <c r="AA17" i="1"/>
  <c r="AD17" i="1" s="1"/>
  <c r="AA18" i="1"/>
  <c r="AD18" i="1" s="1"/>
  <c r="AA19" i="1"/>
  <c r="AD19" i="1" s="1"/>
  <c r="AA20" i="1"/>
  <c r="AD20" i="1" s="1"/>
  <c r="AA21" i="1"/>
  <c r="AD21" i="1" s="1"/>
  <c r="AA23" i="1"/>
  <c r="AD23" i="1" s="1"/>
  <c r="AA24" i="1"/>
  <c r="AD24" i="1" s="1"/>
  <c r="AA25" i="1"/>
  <c r="AD25" i="1" s="1"/>
  <c r="AA26" i="1"/>
  <c r="AD26" i="1" s="1"/>
  <c r="AA27" i="1"/>
  <c r="AD27" i="1" s="1"/>
  <c r="AA28" i="1"/>
  <c r="AD28" i="1" s="1"/>
  <c r="AA29" i="1"/>
  <c r="AD29" i="1" s="1"/>
  <c r="AA30" i="1"/>
  <c r="AD30" i="1" s="1"/>
  <c r="AA31" i="1"/>
  <c r="AD31" i="1" s="1"/>
  <c r="AA32" i="1"/>
  <c r="AD32" i="1" s="1"/>
  <c r="AD36" i="1"/>
  <c r="AD37" i="1"/>
  <c r="AD38" i="1"/>
  <c r="AD39" i="1"/>
  <c r="AD40" i="1"/>
  <c r="AD41" i="1"/>
  <c r="AD42" i="1"/>
  <c r="AA43" i="1"/>
  <c r="AD43" i="1" s="1"/>
  <c r="AA44" i="1"/>
  <c r="AD44" i="1" s="1"/>
  <c r="AD48" i="1"/>
  <c r="AD49" i="1"/>
  <c r="AD50" i="1"/>
  <c r="AD51" i="1"/>
  <c r="AD52" i="1"/>
  <c r="AD53" i="1"/>
  <c r="AD54" i="1"/>
  <c r="AD55" i="1"/>
  <c r="AD56" i="1"/>
  <c r="AD57" i="1"/>
  <c r="AD58" i="1"/>
  <c r="AD59" i="1"/>
  <c r="AD60" i="1"/>
  <c r="AD63" i="1"/>
  <c r="AD64" i="1"/>
  <c r="AD65" i="1"/>
  <c r="AD66" i="1"/>
  <c r="AD67" i="1"/>
  <c r="AD68" i="1"/>
  <c r="AD69" i="1"/>
  <c r="AD70" i="1"/>
  <c r="AD72" i="1"/>
  <c r="AD73" i="1"/>
  <c r="AD74" i="1"/>
  <c r="AD75" i="1"/>
  <c r="AD76" i="1"/>
  <c r="AD77" i="1"/>
  <c r="AD78" i="1"/>
  <c r="AD79" i="1"/>
  <c r="AD80" i="1"/>
  <c r="AD81" i="1"/>
  <c r="AD82" i="1"/>
  <c r="AD84" i="1"/>
  <c r="AD85" i="1"/>
  <c r="F85" i="1" s="1"/>
  <c r="AG85" i="1" s="1"/>
  <c r="AD87" i="1"/>
  <c r="AG87" i="1" s="1"/>
  <c r="AD88" i="1"/>
  <c r="AG88" i="1" s="1"/>
  <c r="AD89" i="1"/>
  <c r="AD90" i="1"/>
  <c r="AD91" i="1"/>
  <c r="AD92" i="1"/>
  <c r="AD93" i="1"/>
  <c r="AD94" i="1"/>
  <c r="AD95" i="1"/>
  <c r="AD96" i="1"/>
  <c r="F96" i="1" s="1"/>
  <c r="AG96" i="1" s="1"/>
  <c r="AD97" i="1"/>
  <c r="AD98" i="1"/>
  <c r="F21" i="1" l="1"/>
  <c r="AG21" i="1"/>
  <c r="F76" i="1"/>
  <c r="AG76" i="1"/>
  <c r="F27" i="1"/>
  <c r="AG27" i="1"/>
  <c r="F18" i="1"/>
  <c r="AG18" i="1" s="1"/>
  <c r="F51" i="1"/>
  <c r="AG51" i="1" s="1"/>
  <c r="F68" i="1"/>
  <c r="AG68" i="1"/>
  <c r="F66" i="1"/>
  <c r="AG66" i="1"/>
  <c r="AG56" i="1"/>
  <c r="AG60" i="1"/>
  <c r="F67" i="1"/>
  <c r="AG67" i="1" s="1"/>
  <c r="F70" i="1"/>
  <c r="AG70" i="1" s="1"/>
  <c r="F28" i="1"/>
  <c r="AG28" i="1"/>
  <c r="F82" i="1"/>
  <c r="AG82" i="1" s="1"/>
  <c r="F74" i="1"/>
  <c r="AG74" i="1" s="1"/>
  <c r="F65" i="1"/>
  <c r="AG65" i="1"/>
  <c r="AG55" i="1"/>
  <c r="AG36" i="1"/>
  <c r="F81" i="1"/>
  <c r="AG81" i="1"/>
  <c r="F15" i="1"/>
  <c r="AG15" i="1"/>
  <c r="F40" i="1"/>
  <c r="AG40" i="1" s="1"/>
  <c r="F39" i="1"/>
  <c r="AG39" i="1" s="1"/>
  <c r="F56" i="1"/>
  <c r="F77" i="1"/>
  <c r="AG77" i="1" s="1"/>
  <c r="F30" i="1"/>
  <c r="AG30" i="1" s="1"/>
  <c r="F57" i="1"/>
  <c r="AG57" i="1" s="1"/>
  <c r="F92" i="1"/>
  <c r="AG92" i="1" s="1"/>
  <c r="AG64" i="1"/>
  <c r="F94" i="1"/>
  <c r="AG94" i="1" s="1"/>
  <c r="F93" i="1"/>
  <c r="AG93" i="1" s="1"/>
  <c r="F84" i="1"/>
  <c r="AG84" i="1" s="1"/>
  <c r="F75" i="1"/>
  <c r="AG75" i="1" s="1"/>
  <c r="F48" i="1"/>
  <c r="AG48" i="1" s="1"/>
  <c r="F38" i="1"/>
  <c r="AG38" i="1" s="1"/>
  <c r="F20" i="1"/>
  <c r="AG20" i="1" s="1"/>
  <c r="F55" i="1"/>
  <c r="F37" i="1"/>
  <c r="AG37" i="1" s="1"/>
  <c r="F19" i="1"/>
  <c r="AG19" i="1" s="1"/>
  <c r="F91" i="1"/>
  <c r="AG91" i="1" s="1"/>
  <c r="F73" i="1"/>
  <c r="AG73" i="1" s="1"/>
  <c r="F54" i="1"/>
  <c r="AG54" i="1" s="1"/>
  <c r="F44" i="1"/>
  <c r="AG44" i="1" s="1"/>
  <c r="F36" i="1"/>
  <c r="F26" i="1"/>
  <c r="AG26" i="1" s="1"/>
  <c r="F80" i="1"/>
  <c r="AG80" i="1" s="1"/>
  <c r="AG63" i="1"/>
  <c r="F53" i="1"/>
  <c r="AG53" i="1" s="1"/>
  <c r="F43" i="1"/>
  <c r="AG43" i="1" s="1"/>
  <c r="F25" i="1"/>
  <c r="AG25" i="1" s="1"/>
  <c r="F17" i="1"/>
  <c r="AG17" i="1" s="1"/>
  <c r="F50" i="1"/>
  <c r="AG50" i="1" s="1"/>
  <c r="F49" i="1"/>
  <c r="AG49" i="1" s="1"/>
  <c r="F98" i="1"/>
  <c r="AG98" i="1" s="1"/>
  <c r="F90" i="1"/>
  <c r="AG90" i="1" s="1"/>
  <c r="F72" i="1"/>
  <c r="AG72" i="1" s="1"/>
  <c r="F97" i="1"/>
  <c r="AG97" i="1" s="1"/>
  <c r="F89" i="1"/>
  <c r="AG89" i="1" s="1"/>
  <c r="F79" i="1"/>
  <c r="AG79" i="1" s="1"/>
  <c r="F60" i="1"/>
  <c r="F52" i="1"/>
  <c r="AG52" i="1" s="1"/>
  <c r="F42" i="1"/>
  <c r="AG42" i="1" s="1"/>
  <c r="F32" i="1"/>
  <c r="AG32" i="1" s="1"/>
  <c r="F24" i="1"/>
  <c r="AG24" i="1" s="1"/>
  <c r="F16" i="1"/>
  <c r="AG16" i="1" s="1"/>
  <c r="F95" i="1"/>
  <c r="AG95" i="1" s="1"/>
  <c r="F58" i="1"/>
  <c r="AG58" i="1" s="1"/>
  <c r="F29" i="1"/>
  <c r="AG29" i="1" s="1"/>
  <c r="F78" i="1"/>
  <c r="AG78" i="1" s="1"/>
  <c r="F69" i="1"/>
  <c r="AG69" i="1" s="1"/>
  <c r="F59" i="1"/>
  <c r="AG59" i="1" s="1"/>
  <c r="F41" i="1"/>
  <c r="AG41" i="1" s="1"/>
  <c r="F31" i="1"/>
  <c r="AG31" i="1" s="1"/>
  <c r="F23" i="1"/>
  <c r="AG23" i="1" s="1"/>
  <c r="AD35" i="1"/>
  <c r="F33" i="1" l="1"/>
  <c r="AG33" i="1" s="1"/>
  <c r="F35" i="1"/>
  <c r="AG35" i="1" s="1"/>
  <c r="AF35" i="1"/>
  <c r="Q88" i="1"/>
  <c r="H35" i="1" l="1"/>
  <c r="AH35" i="1" s="1"/>
  <c r="Q87" i="1"/>
  <c r="Q12" i="1" s="1"/>
  <c r="AF36" i="1"/>
  <c r="H36" i="1" l="1"/>
  <c r="AH36" i="1" s="1"/>
  <c r="AF70" i="1"/>
  <c r="AF27" i="1"/>
  <c r="AF44" i="1"/>
  <c r="AF54" i="1"/>
  <c r="AF55" i="1"/>
  <c r="AF56" i="1"/>
  <c r="AF57" i="1"/>
  <c r="AF58" i="1"/>
  <c r="AF59" i="1"/>
  <c r="AF60" i="1"/>
  <c r="AF63" i="1"/>
  <c r="AF64" i="1"/>
  <c r="AF65" i="1"/>
  <c r="AF66" i="1"/>
  <c r="H56" i="1" l="1"/>
  <c r="AH56" i="1" s="1"/>
  <c r="H65" i="1"/>
  <c r="AH65" i="1" s="1"/>
  <c r="H54" i="1"/>
  <c r="AH54" i="1" s="1"/>
  <c r="H63" i="1"/>
  <c r="AH63" i="1" s="1"/>
  <c r="H59" i="1"/>
  <c r="AH59" i="1" s="1"/>
  <c r="H66" i="1"/>
  <c r="AH66" i="1" s="1"/>
  <c r="H55" i="1"/>
  <c r="AH55" i="1" s="1"/>
  <c r="H64" i="1"/>
  <c r="AH64" i="1" s="1"/>
  <c r="H44" i="1"/>
  <c r="AH44" i="1" s="1"/>
  <c r="H60" i="1"/>
  <c r="AH60" i="1" s="1"/>
  <c r="H27" i="1"/>
  <c r="AH27" i="1" s="1"/>
  <c r="H70" i="1"/>
  <c r="AH70" i="1" s="1"/>
  <c r="H58" i="1"/>
  <c r="AH58" i="1" s="1"/>
  <c r="H57" i="1"/>
  <c r="AH57" i="1" s="1"/>
  <c r="AF46" i="1"/>
  <c r="AF23" i="1"/>
  <c r="H23" i="1" l="1"/>
  <c r="AH23" i="1" s="1"/>
  <c r="H46" i="1"/>
  <c r="AH46" i="1" s="1"/>
  <c r="AF33" i="1"/>
  <c r="H33" i="1" l="1"/>
  <c r="AH33" i="1" s="1"/>
  <c r="AF21" i="1"/>
  <c r="H21" i="1" l="1"/>
  <c r="AH21" i="1" s="1"/>
  <c r="AF16" i="1"/>
  <c r="AF68" i="1"/>
  <c r="AF53" i="1"/>
  <c r="AF43" i="1"/>
  <c r="AF42" i="1"/>
  <c r="AF40" i="1"/>
  <c r="AF39" i="1"/>
  <c r="AF38" i="1"/>
  <c r="AF37" i="1"/>
  <c r="AF24" i="1"/>
  <c r="H42" i="1" l="1"/>
  <c r="AH42" i="1" s="1"/>
  <c r="H43" i="1"/>
  <c r="AH43" i="1" s="1"/>
  <c r="H37" i="1"/>
  <c r="AH37" i="1" s="1"/>
  <c r="H40" i="1"/>
  <c r="AH40" i="1" s="1"/>
  <c r="H53" i="1"/>
  <c r="AH53" i="1" s="1"/>
  <c r="H24" i="1"/>
  <c r="AH24" i="1" s="1"/>
  <c r="H68" i="1"/>
  <c r="AH68" i="1" s="1"/>
  <c r="H16" i="1"/>
  <c r="AH16" i="1" s="1"/>
  <c r="H38" i="1"/>
  <c r="AH38" i="1" s="1"/>
  <c r="H39" i="1"/>
  <c r="AH39" i="1" s="1"/>
  <c r="AF67" i="1"/>
  <c r="AF41" i="1"/>
  <c r="AF52" i="1"/>
  <c r="AF94" i="1"/>
  <c r="H94" i="1" l="1"/>
  <c r="AH94" i="1" s="1"/>
  <c r="H52" i="1"/>
  <c r="AH52" i="1" s="1"/>
  <c r="H41" i="1"/>
  <c r="AH41" i="1" s="1"/>
  <c r="H67" i="1"/>
  <c r="AH67" i="1" s="1"/>
  <c r="AF92" i="1"/>
  <c r="AF91" i="1"/>
  <c r="AF22" i="1"/>
  <c r="H22" i="1" l="1"/>
  <c r="AH22" i="1" s="1"/>
  <c r="H91" i="1"/>
  <c r="AH91" i="1" s="1"/>
  <c r="H92" i="1"/>
  <c r="AH92" i="1" s="1"/>
  <c r="AF72" i="1"/>
  <c r="AF98" i="1"/>
  <c r="AF97" i="1"/>
  <c r="AF96" i="1"/>
  <c r="AF95" i="1"/>
  <c r="AF93" i="1"/>
  <c r="AF88" i="1"/>
  <c r="AF87" i="1"/>
  <c r="AF85" i="1"/>
  <c r="AF84" i="1"/>
  <c r="AF82" i="1"/>
  <c r="AF81" i="1"/>
  <c r="AF80" i="1"/>
  <c r="AF79" i="1"/>
  <c r="AF78" i="1"/>
  <c r="AF77" i="1"/>
  <c r="AF76" i="1"/>
  <c r="AF75" i="1"/>
  <c r="AF74" i="1"/>
  <c r="AF69" i="1"/>
  <c r="AF32" i="1"/>
  <c r="AF31" i="1"/>
  <c r="AF30" i="1"/>
  <c r="AF29" i="1"/>
  <c r="AF28" i="1"/>
  <c r="AF26" i="1"/>
  <c r="AF25" i="1"/>
  <c r="AF14" i="1"/>
  <c r="H14" i="1" s="1"/>
  <c r="AF19" i="1"/>
  <c r="AF18" i="1"/>
  <c r="AF17" i="1"/>
  <c r="H72" i="1" l="1"/>
  <c r="AH72" i="1" s="1"/>
  <c r="H26" i="1"/>
  <c r="AH26" i="1" s="1"/>
  <c r="H98" i="1"/>
  <c r="AH98" i="1" s="1"/>
  <c r="H28" i="1"/>
  <c r="AH28" i="1" s="1"/>
  <c r="H29" i="1"/>
  <c r="AH29" i="1" s="1"/>
  <c r="H30" i="1"/>
  <c r="AH30" i="1" s="1"/>
  <c r="H80" i="1"/>
  <c r="AH80" i="1" s="1"/>
  <c r="H75" i="1"/>
  <c r="AH75" i="1" s="1"/>
  <c r="H85" i="1"/>
  <c r="AH85" i="1" s="1"/>
  <c r="H87" i="1"/>
  <c r="AH87" i="1" s="1"/>
  <c r="H88" i="1"/>
  <c r="AH88" i="1" s="1"/>
  <c r="H18" i="1"/>
  <c r="AH18" i="1" s="1"/>
  <c r="H79" i="1"/>
  <c r="AH79" i="1" s="1"/>
  <c r="H32" i="1"/>
  <c r="AH32" i="1" s="1"/>
  <c r="H81" i="1"/>
  <c r="AH81" i="1" s="1"/>
  <c r="H84" i="1"/>
  <c r="AH84" i="1" s="1"/>
  <c r="H76" i="1"/>
  <c r="AH76" i="1" s="1"/>
  <c r="H77" i="1"/>
  <c r="AH77" i="1" s="1"/>
  <c r="H17" i="1"/>
  <c r="AH17" i="1" s="1"/>
  <c r="H78" i="1"/>
  <c r="AH78" i="1" s="1"/>
  <c r="H31" i="1"/>
  <c r="AH31" i="1" s="1"/>
  <c r="H93" i="1"/>
  <c r="AH93" i="1" s="1"/>
  <c r="H19" i="1"/>
  <c r="AH19" i="1" s="1"/>
  <c r="H95" i="1"/>
  <c r="AH95" i="1" s="1"/>
  <c r="H69" i="1"/>
  <c r="AH69" i="1" s="1"/>
  <c r="H96" i="1"/>
  <c r="AH96" i="1" s="1"/>
  <c r="H25" i="1"/>
  <c r="AH25" i="1" s="1"/>
  <c r="H74" i="1"/>
  <c r="AH74" i="1" s="1"/>
  <c r="H82" i="1"/>
  <c r="AH82" i="1" s="1"/>
  <c r="H97" i="1"/>
  <c r="AH97" i="1" s="1"/>
  <c r="AH14" i="1"/>
  <c r="AF13" i="1"/>
  <c r="AF12" i="1" s="1"/>
  <c r="AF51" i="1"/>
  <c r="AF90" i="1"/>
  <c r="AF89" i="1"/>
  <c r="H90" i="1" l="1"/>
  <c r="AH90" i="1" s="1"/>
  <c r="H51" i="1"/>
  <c r="AH51" i="1" s="1"/>
  <c r="H13" i="1"/>
  <c r="H12" i="1" s="1"/>
  <c r="AH12" i="1" s="1"/>
  <c r="H89" i="1"/>
  <c r="AH89" i="1" s="1"/>
  <c r="AF48" i="1"/>
  <c r="AH13" i="1" l="1"/>
  <c r="H48" i="1"/>
  <c r="AH48" i="1" s="1"/>
</calcChain>
</file>

<file path=xl/sharedStrings.xml><?xml version="1.0" encoding="utf-8"?>
<sst xmlns="http://schemas.openxmlformats.org/spreadsheetml/2006/main" count="1004" uniqueCount="238">
  <si>
    <t xml:space="preserve">EVALUASI TERHADAP HASIL RENJA BADAN PENGELOLA KEUANGAN DAN ASET DAERAH KOTA JAMBI </t>
  </si>
  <si>
    <t xml:space="preserve">NO </t>
  </si>
  <si>
    <t xml:space="preserve">SASARAN </t>
  </si>
  <si>
    <t xml:space="preserve">PROGRAM/KEGIATAN </t>
  </si>
  <si>
    <t xml:space="preserve">INDIKATOR KINERJA PROGRAM(OUTCOME)/KEGIATAN (OUTPUT) </t>
  </si>
  <si>
    <t xml:space="preserve">REALISASI KINERJA PADA TRIWULAN </t>
  </si>
  <si>
    <t>I</t>
  </si>
  <si>
    <t>II</t>
  </si>
  <si>
    <t>III</t>
  </si>
  <si>
    <t>IV</t>
  </si>
  <si>
    <t>13 = 6+12</t>
  </si>
  <si>
    <t xml:space="preserve">14 = 13/5 X 100% </t>
  </si>
  <si>
    <t>K</t>
  </si>
  <si>
    <t>Rp</t>
  </si>
  <si>
    <t>Pengamanan Barang Milik Daerah</t>
  </si>
  <si>
    <t>PROGRAM PENUNJANG URUSAN PEMERINTAHAN DAERAH KABUPATEN/KOTA</t>
  </si>
  <si>
    <t>Perencanaan, Penganggaran, dan Evaluasi Kinerja Perangkat Daerah</t>
  </si>
  <si>
    <t>Penyusunan Dokumen Perencanaan Perangkat Daerah</t>
  </si>
  <si>
    <t>Jumlah Dokumen Perencanaan Perangkat Daerah</t>
  </si>
  <si>
    <t>Sekretariat</t>
  </si>
  <si>
    <t>Koordinasi dan Penyusunan Laporan Capaian Kinerja dan Ikhtisar Realisasi Kinerja SKPD</t>
  </si>
  <si>
    <t>Administrasi Keuangan Perangkat Daerah</t>
  </si>
  <si>
    <t>Penyediaan Gaji dan Tunjangan ASN</t>
  </si>
  <si>
    <t>Pelaksanaan Penatausahaan dan Pengujian/Verifikasi Keuangan SKPD</t>
  </si>
  <si>
    <t>Koordinasi dan Penyusunan Laporan Keuangan Akhir Tahun SKPD</t>
  </si>
  <si>
    <t>Administrasi Kepegawaian Perangkat Daerah</t>
  </si>
  <si>
    <t>Indeks Profesionalitas ASN Perangkat Daerah</t>
  </si>
  <si>
    <t>Bimbingan Teknis Implementasi Peraturan Perundang-Undangan</t>
  </si>
  <si>
    <t>Administrasi Umum Perangkat Daerah</t>
  </si>
  <si>
    <t>Penyediaan Komponen Instalasi Listrik/Penerangan Bangunan Kantor</t>
  </si>
  <si>
    <t>Penyediaan Peralatan dan Perlengkapan Kantor</t>
  </si>
  <si>
    <t>Penyediaan Peralatan Rumah Tangga</t>
  </si>
  <si>
    <t>Penyediaan Bahan Logistik Kantor</t>
  </si>
  <si>
    <t>Penyediaan Barang Cetakan dan Penggandaan</t>
  </si>
  <si>
    <t>Fasilitasi Kunjungan Tamu</t>
  </si>
  <si>
    <t>Penyelenggaraan Rapat Koordinasi dan Konsultasi SKPD</t>
  </si>
  <si>
    <t>Pengadaan Peralatan dan Mesin Lainnya</t>
  </si>
  <si>
    <t>Penyediaan Jasa Penunjang Urusan Pemerintahan Daerah</t>
  </si>
  <si>
    <t>Penyediaan Jasa Surat Menyurat</t>
  </si>
  <si>
    <t>Penyediaan Jasa Pelayanan Umum Kantor</t>
  </si>
  <si>
    <t>Pemeliharaan Barang Milik Daerah Penunjang Urusan Pemerintahan Daerah</t>
  </si>
  <si>
    <t>Pemeliharaan Peralatan dan Mesin Lainnya</t>
  </si>
  <si>
    <t>Pemeliharaan/Rehabilitasi Gedung Kantor dan Bangunan Lainnya</t>
  </si>
  <si>
    <t>Pemeliharaan/Rehabilitasi Sarana dan Prasarana Gedung Kantor atau Bangunan Lainnya</t>
  </si>
  <si>
    <t>PROGRAM PENGELOLAAN KEUANGAN DAERAH</t>
  </si>
  <si>
    <t>Koordinasi dan Penyusunan Rencana Anggaran Daerah</t>
  </si>
  <si>
    <t>Bidang Anggaran</t>
  </si>
  <si>
    <t>Koordinasi dan Penyusunan KUA dan PPAS</t>
  </si>
  <si>
    <t>Koordinasi dan Penyusunan Perubahan KUA dan Perubahan PPAS</t>
  </si>
  <si>
    <t>Koordinasi, Penyusunan dan Verifikasi RKA-SKPD</t>
  </si>
  <si>
    <t>Koordinasi, Penyusunan dan Verifikasi Perubahan RKA-SKPD</t>
  </si>
  <si>
    <t>Koordinasi, Penyusunan dan Verifikasi DPA-SKPD</t>
  </si>
  <si>
    <t>Koordinasi, Penyusunan dan Verifikasi Perubahan DPA-SKPD</t>
  </si>
  <si>
    <t>Koordinasi dan Penyusunan Peraturan Daerah tentang APBD dan Peraturan Kepala Daerah tentang Penjabaran APBD</t>
  </si>
  <si>
    <t>Koordinasi dan Penyusunan Peraturan Daerah tentang Perubahan APBD dan Peraturan Kepala Daerah tentang Penjabaran Perubahan APBD</t>
  </si>
  <si>
    <t>Koordinasi dan Penyusunan Regulasi serta Kebijakan Bidang Anggaran</t>
  </si>
  <si>
    <t>Koordinasi Perencanaan Anggaran Pendapatan</t>
  </si>
  <si>
    <t>Koordinasi Perencanaan Anggaran Belanja Daerah</t>
  </si>
  <si>
    <t>Koordinasi Perencanaan Anggaran Pembiayaan</t>
  </si>
  <si>
    <t>Koordinasi dan Pengelolaan Perbendaharaan Daerah</t>
  </si>
  <si>
    <t>Bidang Perbendaharaan</t>
  </si>
  <si>
    <t>Koordinasi dan Pengelolaan Kas Daerah</t>
  </si>
  <si>
    <t>Penyiapan, Pelaksanaan Pengendalian dan Penerbitan Anggaran Kas dan SPD</t>
  </si>
  <si>
    <t>Pembinaan Penatausahaan Keuangan Pemerintah Kabupaten/Kota</t>
  </si>
  <si>
    <t>Bidang Akuntansi</t>
  </si>
  <si>
    <t>Konsolidasi Laporan Keuangan SKPD, BLUD dan Laporan Keuangan Pemerintah Daerah</t>
  </si>
  <si>
    <t>Koordinasi, Sinkronisasi, dan Penyelesaian Tuntutan Perbendaharaan dan Tuntutan Kerugian Daerah</t>
  </si>
  <si>
    <t>Penyusunan Sistem dan Prosedur Akuntansi dan Pelaporan Keuangan Pemerintah Daerah</t>
  </si>
  <si>
    <t>Pembinaan Akuntansi, Pelaporan dan Pertanggungjawaban Pemerintah Kabupaten/Kota</t>
  </si>
  <si>
    <t>Pembinaan Pengelolaan Keuangan BLUD Kabupaten/Kota</t>
  </si>
  <si>
    <t>Penunjang Urusan Kewenangan Pengelolaan Keuangan Daerah</t>
  </si>
  <si>
    <t>Pengelolaan Dana Darurat dan Mendesak</t>
  </si>
  <si>
    <t>PROGRAM PENGELOLAAN BARANG MILIK DAERAH</t>
  </si>
  <si>
    <t>Pengelolaan Barang Milik Daerah</t>
  </si>
  <si>
    <t>Bidang Pengelola BMD</t>
  </si>
  <si>
    <t>Penyusunan Standar Harga</t>
  </si>
  <si>
    <t>Penyusunan Perencanaan Kebutuhan Barang Milik Daerah</t>
  </si>
  <si>
    <t>Penatausahaan Barang Milik Daerah</t>
  </si>
  <si>
    <t>Penilaian Barang Milik Daerah</t>
  </si>
  <si>
    <t>Pengawasan dan Pengendalian Pengelolaan Barang Milik Daerah</t>
  </si>
  <si>
    <t>Optimalisasi Penggunaan, Pemanfaatan, Pemindahtanganan, Pemusnahan, dan Penghapusan Barang Milik Daerah</t>
  </si>
  <si>
    <t>Rekonsiliasi dalam rangka Penyusunan Laporan Barang Milik Daerah</t>
  </si>
  <si>
    <t>Penyusunan Laporan Barang Milik Daerah</t>
  </si>
  <si>
    <t>Pembinaan Pengelolaan Barang Milik Daerah Pemerintah Kabupaten/Kota</t>
  </si>
  <si>
    <t>Rata rata capaian kinerja (%)</t>
  </si>
  <si>
    <t xml:space="preserve">Predikat Kinerja </t>
  </si>
  <si>
    <t xml:space="preserve">Faktor pendorong keberhasilan kinerja </t>
  </si>
  <si>
    <t>Faktor penghambat pencapaian kinerja</t>
  </si>
  <si>
    <t>Rencana tindak lanjut pada triwulan berikutnya</t>
  </si>
  <si>
    <t xml:space="preserve">Tindak Lanjut yang diperlukan dalam Renja Perangkat Daerah Kabupaten/Kota berikutnya </t>
  </si>
  <si>
    <t>UNIT(BIDANG) PERANGKAT DAERAH PENANGGUNG JAWAB</t>
  </si>
  <si>
    <t>Jumlah Unit Peralatan dan Mesin Lainnya yang Disediakan</t>
  </si>
  <si>
    <t>Jumlah Laporan Penyediaan Jasa Surat Menyurat</t>
  </si>
  <si>
    <t>Koordinasi dan Pelaksanaan Akuntansi dan Pelaporan Keuangan Daerah</t>
  </si>
  <si>
    <t>: 1. Meningkatkan koordinasi secara intensif antar SKPD Pemerintah Kota Jambi
  2. Peningkatan koordinasi antara pemerintah pusat, pemerintah provinsi terkait penatausahaan keuangan daerah 
 3. Pelaksanaan evaluasi penyerapan anggaran SKPD setiap minggu
 4. Pengoptimalan penggunaan aset daerah bekerja sama dengan pihak ketiga
 5. Pelaksanaan sosialisasi terkait penatausahaan BMD</t>
  </si>
  <si>
    <t>:  1. Optimalisasi layanan Pengelolaan Keuangan Daerah dan Pengelolaan Barang Milik Daerah ke OPD Kota Jambi
 2.  Melakukan upaya Pencapaian pelaksanaan target yang direncanakan dalam realisasinya tentunya ada yang tidak sesuai target atau di lain sisi dapat melebihi dari target yang telah ditetapkan
3. evaluasi target kinerja dan anggaran untuk menentukan rencana tindaklanjut sebagai bahan perencanaan pelaksanaan kinerja program kegiatan pada tahun yang akan datang agar terlaksana sesuai target dan harapan
4. Apabila terjadi perubahan kebijakan pembangunan di tingkat nasional dan atau daerah, maka dapat dilakukan perubahan Renstra Badan Pengelola Keuangan dan Aset Daerah Kota Jambi sesuai Renstra BPKAD 2024-2026 dengan kaidah dan ketentuan perundangundangan yang berlaku</t>
  </si>
  <si>
    <t>Pembina Tk, I</t>
  </si>
  <si>
    <t>INDIKATOR DAN TARGET KINERJA PERANGKAT DAERAH YANG MENGACU PADA SASARAN RPD</t>
  </si>
  <si>
    <t xml:space="preserve">REALISASI CAPAIAN KINERJA RENSTRA PERANGKAT DAERAH SAMPAI DENGAN RENJA PERANGKAT DAERAH TAHUN LALU (2024) </t>
  </si>
  <si>
    <t xml:space="preserve">TARGET KINERJA DAN ANGGARAN RENJA PERANGKAT DAERAH TAHUN BERJALAN (TAHUN 2025) YANG DIEVALUASI </t>
  </si>
  <si>
    <t xml:space="preserve">REALISASI CAPAIAN KINERJA DAN ANGGARAN RENJA PERANGKAT DAERAH YANG DIEVALUASI (AKUMULASI TW I, II, III, DAN IV TAHUN 2025) </t>
  </si>
  <si>
    <t>REALISASI KINERJA DAN ANGGARAN RENSTRA PERANGKAT DAERAH S/D TAHUN 2025</t>
  </si>
  <si>
    <t>TINGKAT CAPAIAN KINERJA DAN REALISASI ANGGARAN RENSTRA PERANGKAT DAERAH S/D TAHUN 2025</t>
  </si>
  <si>
    <t>Jumlah Peraturan Daerah tentang APBD dan Peraturan Kepala Daerah tentang Penjabaran APBD</t>
  </si>
  <si>
    <t>Koordinasi, Fasilitasi, Asistensi, Sinkronisasi, Supervisi, Monitoring dan Evaluasi Pengelolaan Dana Perimbangan dan Dana Transfer Lainnya</t>
  </si>
  <si>
    <t>Jumlah Rencana Kebutuhan Barang Milik Daerah</t>
  </si>
  <si>
    <t>-</t>
  </si>
  <si>
    <t xml:space="preserve">: 1. Kesalahan Penganggaran oleh Perangkat Daerah
  2. Pencairan anggaran belanja SKPD tidak sesuai dengan anggaran kas yang ditetapkan
  3. Masih adanya aset di SKPD yang belum dimanfaatkan
  4. Proses penerbitan sertifikat terhambat dikarenakan kurangnya alas hak atas tanah tersebut
  4. Masih adanya SKPD yang terlambat dalam menyampaikan laporan keuangan </t>
  </si>
  <si>
    <t xml:space="preserve">Nilai </t>
  </si>
  <si>
    <t>%</t>
  </si>
  <si>
    <t>Dokumen</t>
  </si>
  <si>
    <t>Orang</t>
  </si>
  <si>
    <t>Laporan</t>
  </si>
  <si>
    <t>orang</t>
  </si>
  <si>
    <t>Lembaga</t>
  </si>
  <si>
    <t>laporan</t>
  </si>
  <si>
    <t xml:space="preserve">orang </t>
  </si>
  <si>
    <t>Nilai</t>
  </si>
  <si>
    <t xml:space="preserve"> Laporan</t>
  </si>
  <si>
    <t>Paket</t>
  </si>
  <si>
    <t>Unit</t>
  </si>
  <si>
    <t>25</t>
  </si>
  <si>
    <t xml:space="preserve">
Orang/bulan </t>
  </si>
  <si>
    <t xml:space="preserve">Bidang Anggaran </t>
  </si>
  <si>
    <t>NILAI SAKIP</t>
  </si>
  <si>
    <t xml:space="preserve">Orang/bulan </t>
  </si>
  <si>
    <t>: 1. Komitmen pimpinan dalam mencapai target yang telah ditentukan
  2. Integritas dan loyalitas pegawai BPKAD yang kuat untuk melaksanakan tugas pokok dan fungsi yang diembannya
  3. Ketepatan waktu pengesahan Perda APBD dan Perda Pertanggungjawaban APBD
  4. Mendapat Opini WTP dari BPK RI terhadap LKPD Kota Jambi
  5. Regulasi peraturan keuangan dan aset yang semakin jelas dan nyata
  6. Proses penerbitan SP2D tidak lebih dari 2 hari kerja
  7. Pelaksanaan rekonsiliasi keuangan dan BMD setiap bulannya
  8. Komitmen pemerintah daerah dan pejabat pengelola keuangan OPD dalam mewujudkan peningkatkan pengelolaan keuangan dan aset daerah</t>
  </si>
  <si>
    <t>0</t>
  </si>
  <si>
    <t>KEUANGAN</t>
  </si>
  <si>
    <t>Pengadaan Kendaraan Dinas Operasional atau Lapangan</t>
  </si>
  <si>
    <t>Jumlah Unit Kendaraan Dinas Operasional atau Lapangan yang Disediakan</t>
  </si>
  <si>
    <t xml:space="preserve"> DAN ASET DAERAH KOTA JAMBI</t>
  </si>
  <si>
    <t>POPPY NURUL ISNAINI, S.STP,MM,M.Si</t>
  </si>
  <si>
    <t>NIP. 19830805 200112 2 001</t>
  </si>
  <si>
    <t>Predikat Akuntabilitas Kinerja Perangkat Daerah</t>
  </si>
  <si>
    <t xml:space="preserve">Nilai AKIP Perangkat Daerah </t>
  </si>
  <si>
    <t>Jumlah laporan capaian kinerja dan ikhtisar realisai kinerja SKPD dan laporan hasil koordinasi penyusunan laporan capaian kinerja dan ikhtisar realisasi kinerja SKPD</t>
  </si>
  <si>
    <t>Persentase Penyampaian Laporan Keuangan Tepat Waktu</t>
  </si>
  <si>
    <t>Jumlah orang yang menerima gaji dan tunjangan ASN</t>
  </si>
  <si>
    <t>Jumlah dokumen penatausahaan dan pengujian/verifikasi keuangan SKPD</t>
  </si>
  <si>
    <t>Jumlah laporan keuangan akhir tahun SKPD dan laporan hasil koordinasi penyusunan laporan keuangan akhir tahun SKPD</t>
  </si>
  <si>
    <t>Koordinasi dan Penyusunan Laporan Keuangan Bulanan/ Triwulanan/ Semesteran SKPD</t>
  </si>
  <si>
    <t>Jumlah laporan keuangan bulanan/triwulan/semesteran/ SKPD dan laporan koordinasi penyusunan laporan keuangan bulanan/triwulan/semesteran SKPD</t>
  </si>
  <si>
    <t>Pengadaan Pakaian Dinas beserta Atribut Kelengkapannya</t>
  </si>
  <si>
    <t>Jumlah paket pakaian dinas beserta atribut kelengkapan</t>
  </si>
  <si>
    <t>Jumlah orang yang mengikuti bimbingan teknis implementasi peraturan perundang-undangan</t>
  </si>
  <si>
    <t>Persentase Pemenuhan Sarana dan Prasarana sesuai dengan Rencana Kebutuhan Barang Umum (RKBU)</t>
  </si>
  <si>
    <t>Jumlah paket komponen instalasi listrik/penerangan bangunan kantor yang disediakan</t>
  </si>
  <si>
    <t>Jumlah paket peralatan dan perlengkapan kantor yang disediakan</t>
  </si>
  <si>
    <t>Jumlah paket peralatan rumah tangga yang disediakan</t>
  </si>
  <si>
    <t>Jumlah paket bahan logistik kantor yang disediakan</t>
  </si>
  <si>
    <t>Jumlah paket barang cetakkan dan penggandaan yang disediakan</t>
  </si>
  <si>
    <t>Jumlah laporan fasilitasi kunjungan tamu</t>
  </si>
  <si>
    <t>Jumlah laporan penyelenggaraan rapat koordinasi dan konsultasi SKPD</t>
  </si>
  <si>
    <t>Pengadaan Barang Milik Daerah Penunjang Urusan Pemerintah Daerah</t>
  </si>
  <si>
    <t>Persentase Pemenuhan Sarana dan Prasarana Sesuai dengan Rencana Kebutuhan Barang Milik Daerah (RKBMD)</t>
  </si>
  <si>
    <t xml:space="preserve">Persentase Pemenuhan Jasa Penunjang Urusan Pemerintah Daerah </t>
  </si>
  <si>
    <t>Penyediaan Jasa Komunikasi, Sumber Daya Air dan Listrik</t>
  </si>
  <si>
    <t>Jumlah Laporan Penyediaan Jasa Komunikasi, Sumber Daya Air dan Listrik yang disediakan</t>
  </si>
  <si>
    <t>Jumlah Laporan Penyediaan Jasa Pelayanan Umum Kantor yang disediakan</t>
  </si>
  <si>
    <t>Persentase Peningkatan Barang Milik Daerah (BMD) dalam Kondisi Baik (Layak Pakai)</t>
  </si>
  <si>
    <t>Penyediaan Jasa Pemeliharaan, Biaya Pemeliharaan, Pajak dan Perizinan Kendaraan Dinas Operasional atau Lapangan</t>
  </si>
  <si>
    <t>Jumlah kendaraan dinas operasional atau lapangan yang dipelihara dan dibayarkan pajak dan perizinannya</t>
  </si>
  <si>
    <t>Jumlah peralatan dan mesin lainnya yang dipelihara</t>
  </si>
  <si>
    <t>Jumlah gedung kantor dan bangunan lainnya yang dipelihara/direhabilitasi</t>
  </si>
  <si>
    <t>Jumlah sarana dan prasarana gedung kantor atau bangunan lainnya yang dipelihara/direhabilitasi</t>
  </si>
  <si>
    <t>Persentase Belanja Pegawai di Luar Tunjangan Guru yang Dialokasikan melalui TKD (Transfer Keuangan Daerah)</t>
  </si>
  <si>
    <t>Persentase Alokasi Belanja Infrastruktur Pelayanan Publik</t>
  </si>
  <si>
    <t>Persentase Keselarasan RKA dengan KUA PPAS</t>
  </si>
  <si>
    <t>Jumlah dokumen KUA dan PPAS yang disusun</t>
  </si>
  <si>
    <t>Jumlah dokumen perubahan KUA dan PPAS yang disusun</t>
  </si>
  <si>
    <t xml:space="preserve">Jumlah RKA-SKPD yang diverifikasi </t>
  </si>
  <si>
    <t>Jumlah perubahan RKA-SKPD yang diverifikasi</t>
  </si>
  <si>
    <t>Jumlah DPA-SKPD yang diverifikasi</t>
  </si>
  <si>
    <t>Jumlah perubahan DPA-SKPD yang diverifikasi</t>
  </si>
  <si>
    <t>Jumlah Peraturan Daerah tentang Perubahan APBD dan Peraturan Kepala Daerah tentang Penjabaran Perubahan APBD</t>
  </si>
  <si>
    <t xml:space="preserve">Jumlah dokumen regulasi serta kebijakan bidang anggaran </t>
  </si>
  <si>
    <t>Jumlah dokumen hasil koordinasi perencanaan anggaran pendapatan</t>
  </si>
  <si>
    <t>Jumlah dokumen hasil koordinasi perencanaan anggaran belanja daerah</t>
  </si>
  <si>
    <t xml:space="preserve">Jumlah dokumen hasil koordinasi perencanaan anggaran pembiayaan </t>
  </si>
  <si>
    <t>Persentase Realisasi Anggaran Belanja Urusan Wajib Pelayanan Dasar</t>
  </si>
  <si>
    <t>Persentase Penurunan SILPA</t>
  </si>
  <si>
    <t xml:space="preserve">Persentase Pengelolaan Perbendaharaan daerah </t>
  </si>
  <si>
    <t>Jumlah dokumen hasil koordinasi dan pengelolaan kas daerah</t>
  </si>
  <si>
    <t>Jumlah dokumen hasil pengendalian dan penerbitan anggaran Kas dan SPD</t>
  </si>
  <si>
    <t>Jumlah dokumen hasil Koordinasi, Fasilitasi, Asistensi, Sinkronisasi, Supervisi, Monitoring dan Evaluasi Pengelolaan Dana Perimbangan dan Dana Transferan Lainnya</t>
  </si>
  <si>
    <t>Koordinasi dan Penyusunan Laporan Realisasi Penerimaan dan Pengeluaran Kas Daerah, Laporan Aliran Kas, dan Pelaksanaan Pemungutan/ Pemotongan dan Penyetoran Perhitungan Fihak Ketiga (PFK)</t>
  </si>
  <si>
    <t>Jumlah Laporan realisasi penerimaan dan pengeluaran Kas Daerah, laporan aliran kas, dan pelaksanaan pemungutan/pemotongan dan penyetoran perhitungan Fihak Ketiga (PFK) dan Laporan hasil koordinasi dalam rangka penysunan laporan realisasi penerimaan dan pengeluaran kas daerah, laporan aliran kas dan pelaksanaan pemungutan/pemotongan dan penyetoran perhitungan Fihak Ketiga (PFK)</t>
  </si>
  <si>
    <t>Rekonsiliasi Data Penerimaan dan Pengeluaran Kas serta Pemungutan dan Pemotongan atas SP2D dengan Instansi Terkait</t>
  </si>
  <si>
    <t>Jumlah dokumen hasil rekonsiliasi data penerimaan dan pengeluaran kas serta pemungutan dan pemotongan atas SP2D dengan Instansi terkait</t>
  </si>
  <si>
    <t>Penyusunan Petunjuk Teknis Administrasi Keuangan yang Berkaitan dengan Penerimaan dan Pengeluaran Kas serta Penatausahaan dan Pertanggungjawaban Sub Kegiatan</t>
  </si>
  <si>
    <t>Jumlah petunjuk teknis administrasi keuangan yang berkaitan dengan penerimaan dan pengeluaran kas serta penatausahaan dan pertanggungjawaban Sub Kegiatan</t>
  </si>
  <si>
    <t>Jumlah orang yang mengikuti pembinaan penatausahaan keungan pemerintah kabupaten/kota</t>
  </si>
  <si>
    <t>Persentase Laporan Keuangan Tepat Waktu</t>
  </si>
  <si>
    <t>Persentase Laporan Keuangan Pemerintah Daerah sesuai SAP</t>
  </si>
  <si>
    <t>Koordinasi Pelaksanaan Akuntansi Penerimaan dan Pengeluaran Kas Daerah</t>
  </si>
  <si>
    <t>Jumlah laporan hasil koordinasi pelaksanaan akuntansi penerimaan dan pengeluaran kas daerah</t>
  </si>
  <si>
    <t>Rekonsiliasi dan Verifikasi Aset, Kewajiban, Ekuitas, Pendapatan, Belanja, Pembiayaan, Pendapatan-LO dan Beban</t>
  </si>
  <si>
    <t>Jumlah dokumen hasil rekonsiliaso dan verifikasi aset, kewajiban, ekuitas, pendapatan, belanja, pembiayaan, pendapatan-LO dan beban</t>
  </si>
  <si>
    <t>Koordinasi Penyusunan Laporan Pertanggungjawaban Pelaksanaan APBD Bulanan, Triwulanan dan Semesteran</t>
  </si>
  <si>
    <t>Jumlah laporan pertanggungjawaban pelaksanaan APBD bulanan, triwulan, dan semesteran</t>
  </si>
  <si>
    <t>Jumlah laporan keuangan SKPD, BLUD dan laporan keuangan Pemerintah Daerah yang Terkonsolidasi</t>
  </si>
  <si>
    <t>Koordinasi dan Penyusunan Rancangan Peraturan Daerah tentang Pertanggungjawaban Pelaksanaan APBD Kabupaten/Kota dan Rancangan Peraturan Kepala Daerah tentang Penjabaran Pertanggungjawaban Pelaksanaan APBD Kabupaten/Kota</t>
  </si>
  <si>
    <t>Jumlah Koordinasi dan Penyusunan Rancangan Peraturan Daerah tentang Pertanggungjawaban Pelaksanaan APBD Kabupaten/Kota dan Rancangan Peraturan Kepala Daerah tentang Penjabaran Pertanggungjawaban Pelaksanaan APBD Kabupaten/Kota</t>
  </si>
  <si>
    <t>Penyusunan Tanggapan/Tindak Lanjut Terhadap LHP BPK atas Laporan Pertanggungjawaban Pelaksanaan APBD</t>
  </si>
  <si>
    <t>Jumlah dokumen tanggapan/tindak lanjut terhadap LHP BPK atas Laporan Pertanggungjawaban Pelaksanaan APBD</t>
  </si>
  <si>
    <t>Jumlah dokumen hasil koordinasi, sinkronisasi dan penyelesaian tuntutan perbendaharaan dan tuntutan kerugian daerah</t>
  </si>
  <si>
    <t>Jumlah sistem dan prosedur akuntansi dan pelaporan keuangan pemerintah daerah</t>
  </si>
  <si>
    <t>Jumlah orang yang mengikuti pembinaan akuntansi, pelaporan, dan pertanggungjawaban Pemerintah Kabupaten/Kota</t>
  </si>
  <si>
    <t>Jumlah BLUD Kabupaten/Kota yang dibina</t>
  </si>
  <si>
    <t>Persentase Pemenuhan Penunjang Urusan Kewenangan Pengelolaan Keuangan Daerah</t>
  </si>
  <si>
    <t>Persentase Realisasi Penunjang Urusan Kewenangan Pengelolaan Keuangan Daerah</t>
  </si>
  <si>
    <t>Analisis Perencanaan dan Penyaluran Bantuan Keuangan</t>
  </si>
  <si>
    <t>Jumlah Laporan Hasil Analisis Perencanaan dan Penyaluran Bantuan Keuangan</t>
  </si>
  <si>
    <t>Jumlah Laporan Hasil Pengelolaan Dana Darurat dan Mendesak</t>
  </si>
  <si>
    <t>Persentase Penambahan Nilai Aset Tetap</t>
  </si>
  <si>
    <t xml:space="preserve">Indeks Pengelolaan Aset Daerah </t>
  </si>
  <si>
    <t>Jumlah Standar Harga yang disusun</t>
  </si>
  <si>
    <t>Jumlah laporan penatausahaan barang milik daerah</t>
  </si>
  <si>
    <t>Jumlah laporan hasil pengamanan barang milik daerah</t>
  </si>
  <si>
    <t xml:space="preserve">Jumlah laporan hasil penilaian barang milik daerah dan hasil koordinasi penilaian barang milik daerah </t>
  </si>
  <si>
    <t>Jumlah laporan hasil pengawasan dan pengendalian pengelolaan barang milik daerah</t>
  </si>
  <si>
    <t>Jumlah dokumen hasil optimalisasi penggunaan, pemanfaatan, pemindahtanganan, pemusnahan, dan penghapusan barang milik daerah</t>
  </si>
  <si>
    <t>Jumlah laporan hasil rekonsiliasi dalam rangka penyusunan laporan barang milik daerah</t>
  </si>
  <si>
    <t>Jumlah Laporan barang milik daerah yang disusun</t>
  </si>
  <si>
    <t xml:space="preserve">Jumlah orang yang mengikuti pembinaan pengelolaan barang milik daerah Pemerintah Kabupaten/Kota </t>
  </si>
  <si>
    <t xml:space="preserve">TARGET RENSTRA PERANGKAT DAERAH PADA AKHIR PERIODE RENSTRA (TAHUN 2029) </t>
  </si>
  <si>
    <t>80,95</t>
  </si>
  <si>
    <t xml:space="preserve">80,95 </t>
  </si>
  <si>
    <t>77,39</t>
  </si>
  <si>
    <t>PERIODE PELAKSANAAN TRIWULAN IV TAHUN 2025</t>
  </si>
  <si>
    <t>2,75</t>
  </si>
  <si>
    <t>2.10</t>
  </si>
  <si>
    <t>8.69</t>
  </si>
  <si>
    <t>1.07</t>
  </si>
  <si>
    <t>Jambi,    Januari 2026</t>
  </si>
  <si>
    <t xml:space="preserve"> KEPALA BADAN PENGELOLA KEUANGAN</t>
  </si>
  <si>
    <t>Meningkatnya Kualitas dan Ketepatan Waktu Pengelolaan Keuangan dan Aset Daerah</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</si>
</sst>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_);_(* \(#,##0\);_(* &quot;-&quot;??_);_(@_)"/>
    <numFmt numFmtId="167" formatCode="#,##0.00_);\(#,##0.00\);\-"/>
    <numFmt numFmtId="168" formatCode="0\ %"/>
    <numFmt numFmtId="169" formatCode="#,##0_);\(#,##0\);\-"/>
    <numFmt numFmtId="171" formatCode="#,##0;\(#,##0\)"/>
    <numFmt numFmtId="174" formatCode="_(* #,##0.00_);_(* \(#,##0.00\);_(* &quot;-&quot;_);_(@_)"/>
  </numFmts>
  <fonts count="43" x14ac:knownFonts="1">
    <font>
      <sz val="10"/>
      <name val="Arial"/>
      <family val="2"/>
    </font>
    <font>
      <sz val="11"/>
      <color theme="1"/>
      <name val="Calibri"/>
      <family val="2"/>
      <scheme val="minor"/>
    </font>
    <font>
      <sz val="11"/>
      <color theme="1"/>
      <name val="Calibri"/>
      <family val="2"/>
      <scheme val="minor"/>
    </font>
    <font>
      <sz val="10"/>
      <name val="Arial"/>
      <family val="2"/>
    </font>
    <font>
      <b/>
      <sz val="12"/>
      <name val="Arial Narrow"/>
      <family val="2"/>
    </font>
    <font>
      <sz val="10"/>
      <color indexed="8"/>
      <name val="Arial"/>
      <family val="2"/>
    </font>
    <font>
      <b/>
      <sz val="10"/>
      <name val="Arial"/>
      <family val="2"/>
    </font>
    <font>
      <sz val="8.5"/>
      <color indexed="8"/>
      <name val="Arial Narrow"/>
      <family val="2"/>
    </font>
    <font>
      <b/>
      <sz val="8"/>
      <name val="Arial"/>
      <family val="2"/>
    </font>
    <font>
      <sz val="8"/>
      <name val="Arial"/>
      <family val="2"/>
    </font>
    <font>
      <sz val="11"/>
      <color theme="1"/>
      <name val="Calibri"/>
      <family val="2"/>
      <charset val="1"/>
      <scheme val="minor"/>
    </font>
    <font>
      <sz val="14"/>
      <color theme="1"/>
      <name val="Calibri"/>
      <family val="2"/>
      <scheme val="minor"/>
    </font>
    <font>
      <sz val="14"/>
      <name val="Calibri"/>
      <family val="2"/>
      <scheme val="minor"/>
    </font>
    <font>
      <sz val="14"/>
      <color theme="1"/>
      <name val="Arial"/>
      <family val="2"/>
    </font>
    <font>
      <sz val="14"/>
      <color theme="1"/>
      <name val="Arial Narrow"/>
      <family val="2"/>
    </font>
    <font>
      <sz val="14"/>
      <name val="Arial"/>
      <family val="2"/>
    </font>
    <font>
      <b/>
      <sz val="14"/>
      <color rgb="FFFF0000"/>
      <name val="Calibri"/>
      <family val="2"/>
      <scheme val="minor"/>
    </font>
    <font>
      <b/>
      <sz val="14"/>
      <name val="Arial"/>
      <family val="2"/>
    </font>
    <font>
      <b/>
      <sz val="14"/>
      <name val="Calibri"/>
      <family val="2"/>
      <scheme val="minor"/>
    </font>
    <font>
      <sz val="14"/>
      <color theme="1"/>
      <name val="Tahoma"/>
      <family val="2"/>
    </font>
    <font>
      <b/>
      <sz val="14"/>
      <color theme="1"/>
      <name val="Arial"/>
      <family val="2"/>
    </font>
    <font>
      <b/>
      <u/>
      <sz val="14"/>
      <color theme="1"/>
      <name val="Arial"/>
      <family val="2"/>
    </font>
    <font>
      <b/>
      <sz val="8"/>
      <color theme="1"/>
      <name val="Arial"/>
      <family val="2"/>
    </font>
    <font>
      <b/>
      <sz val="8"/>
      <color rgb="FF000000"/>
      <name val="Arial"/>
      <family val="2"/>
    </font>
    <font>
      <sz val="8"/>
      <color theme="1"/>
      <name val="Arial"/>
      <family val="2"/>
    </font>
    <font>
      <sz val="8"/>
      <color rgb="FF000000"/>
      <name val="Arial"/>
      <family val="2"/>
    </font>
    <font>
      <b/>
      <sz val="8"/>
      <color indexed="8"/>
      <name val="Arial"/>
      <family val="2"/>
    </font>
    <font>
      <sz val="8"/>
      <color indexed="8"/>
      <name val="Arial"/>
      <family val="2"/>
    </font>
    <font>
      <sz val="12"/>
      <name val="Arial"/>
      <family val="2"/>
    </font>
    <font>
      <b/>
      <sz val="12"/>
      <name val="Arial"/>
      <family val="2"/>
    </font>
    <font>
      <b/>
      <u/>
      <sz val="12"/>
      <name val="Arial"/>
      <family val="2"/>
    </font>
    <font>
      <b/>
      <sz val="8"/>
      <color rgb="FFFF0000"/>
      <name val="Arial"/>
      <family val="2"/>
    </font>
    <font>
      <sz val="12"/>
      <color rgb="FF000000"/>
      <name val="Calibri"/>
      <family val="2"/>
    </font>
    <font>
      <b/>
      <sz val="10"/>
      <name val="Times New Roman"/>
      <family val="1"/>
    </font>
    <font>
      <sz val="10"/>
      <name val="Times New Roman"/>
      <family val="1"/>
    </font>
    <font>
      <b/>
      <i/>
      <sz val="10"/>
      <name val="Times New Roman"/>
      <family val="1"/>
    </font>
    <font>
      <sz val="10"/>
      <color rgb="FF000000"/>
      <name val="Times New Roman"/>
      <family val="1"/>
    </font>
    <font>
      <sz val="8"/>
      <color theme="1"/>
      <name val="Times New Roman"/>
      <family val="1"/>
    </font>
    <font>
      <sz val="8"/>
      <name val="Times New Roman"/>
      <family val="1"/>
    </font>
    <font>
      <b/>
      <sz val="8"/>
      <color theme="1"/>
      <name val="Times New Roman"/>
      <family val="1"/>
    </font>
    <font>
      <b/>
      <sz val="8"/>
      <color rgb="FF000000"/>
      <name val="Times New Roman"/>
      <family val="1"/>
    </font>
    <font>
      <sz val="8"/>
      <color rgb="FF000000"/>
      <name val="Times New Roman"/>
      <family val="1"/>
    </font>
    <font>
      <sz val="12"/>
      <color rgb="FF000000"/>
      <name val="Times New Roman"/>
      <family val="1"/>
    </font>
  </fonts>
  <fills count="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FF"/>
        <bgColor rgb="FFFFFFFF"/>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rgb="FF000000"/>
      </right>
      <top/>
      <bottom style="thin">
        <color rgb="FF000000"/>
      </bottom>
      <diagonal/>
    </border>
  </borders>
  <cellStyleXfs count="10">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xf numFmtId="0" fontId="5" fillId="0" borderId="0">
      <alignment vertical="top"/>
    </xf>
    <xf numFmtId="43" fontId="2" fillId="0" borderId="0" applyFont="0" applyFill="0" applyBorder="0" applyAlignment="0" applyProtection="0"/>
    <xf numFmtId="0" fontId="10" fillId="0" borderId="0"/>
    <xf numFmtId="43" fontId="32" fillId="0" borderId="0" applyFont="0" applyFill="0" applyBorder="0" applyAlignment="0" applyProtection="0"/>
    <xf numFmtId="0" fontId="1" fillId="0" borderId="0"/>
    <xf numFmtId="43" fontId="1" fillId="0" borderId="0" applyFont="0" applyFill="0" applyBorder="0" applyAlignment="0" applyProtection="0"/>
  </cellStyleXfs>
  <cellXfs count="193">
    <xf numFmtId="0" fontId="0" fillId="0" borderId="0" xfId="0"/>
    <xf numFmtId="0" fontId="0" fillId="2" borderId="0" xfId="0" applyFill="1" applyAlignment="1">
      <alignment horizontal="center"/>
    </xf>
    <xf numFmtId="0" fontId="15" fillId="2" borderId="0" xfId="0" applyFont="1" applyFill="1" applyAlignment="1">
      <alignment horizontal="center"/>
    </xf>
    <xf numFmtId="0" fontId="22" fillId="2" borderId="1" xfId="0" applyFont="1" applyFill="1" applyBorder="1" applyAlignment="1">
      <alignment horizontal="center" vertical="top"/>
    </xf>
    <xf numFmtId="0" fontId="24" fillId="2" borderId="1" xfId="0" applyFont="1" applyFill="1" applyBorder="1" applyAlignment="1">
      <alignment horizontal="center" vertical="top"/>
    </xf>
    <xf numFmtId="43" fontId="8" fillId="2" borderId="1" xfId="0" applyNumberFormat="1" applyFont="1" applyFill="1" applyBorder="1" applyAlignment="1">
      <alignment horizontal="right" vertical="top"/>
    </xf>
    <xf numFmtId="43" fontId="27" fillId="2" borderId="1" xfId="1" applyFont="1" applyFill="1" applyBorder="1" applyAlignment="1">
      <alignment vertical="top" wrapText="1"/>
    </xf>
    <xf numFmtId="164" fontId="9" fillId="2" borderId="1" xfId="4" applyNumberFormat="1" applyFont="1" applyFill="1" applyBorder="1" applyAlignment="1">
      <alignment horizontal="right" vertical="top" wrapText="1"/>
    </xf>
    <xf numFmtId="0" fontId="8" fillId="2" borderId="0" xfId="0" applyFont="1" applyFill="1"/>
    <xf numFmtId="0" fontId="8" fillId="2" borderId="0" xfId="0" applyFont="1" applyFill="1" applyAlignment="1">
      <alignment horizontal="center"/>
    </xf>
    <xf numFmtId="0" fontId="8" fillId="2" borderId="0" xfId="0" applyFont="1" applyFill="1" applyAlignment="1">
      <alignment horizontal="right"/>
    </xf>
    <xf numFmtId="0" fontId="9" fillId="2" borderId="0" xfId="0" applyFont="1" applyFill="1" applyAlignment="1">
      <alignment horizontal="center"/>
    </xf>
    <xf numFmtId="0" fontId="9" fillId="2" borderId="0" xfId="0" applyFont="1" applyFill="1"/>
    <xf numFmtId="0" fontId="9" fillId="2" borderId="1" xfId="0" applyFont="1" applyFill="1" applyBorder="1" applyAlignment="1">
      <alignment vertical="top"/>
    </xf>
    <xf numFmtId="43" fontId="9" fillId="2" borderId="1" xfId="0" applyNumberFormat="1" applyFont="1" applyFill="1" applyBorder="1" applyAlignment="1">
      <alignment horizontal="center" vertical="top"/>
    </xf>
    <xf numFmtId="0" fontId="8" fillId="2" borderId="1" xfId="0" applyFont="1" applyFill="1" applyBorder="1" applyAlignment="1">
      <alignment horizontal="center" vertical="top" wrapText="1"/>
    </xf>
    <xf numFmtId="43" fontId="26" fillId="2" borderId="1" xfId="1" applyFont="1" applyFill="1" applyBorder="1" applyAlignment="1">
      <alignment vertical="top" wrapText="1"/>
    </xf>
    <xf numFmtId="0" fontId="22" fillId="2" borderId="1" xfId="0" applyFont="1" applyFill="1" applyBorder="1" applyAlignment="1">
      <alignment vertical="top" wrapText="1"/>
    </xf>
    <xf numFmtId="43" fontId="23" fillId="2" borderId="1" xfId="1" applyFont="1" applyFill="1" applyBorder="1" applyAlignment="1">
      <alignment horizontal="right" vertical="top" wrapText="1"/>
    </xf>
    <xf numFmtId="43" fontId="25" fillId="2" borderId="1" xfId="1" applyFont="1" applyFill="1" applyBorder="1" applyAlignment="1">
      <alignment horizontal="right" vertical="top" wrapText="1"/>
    </xf>
    <xf numFmtId="9" fontId="8" fillId="2" borderId="1" xfId="3" applyFont="1" applyFill="1" applyBorder="1" applyAlignment="1">
      <alignment horizontal="center" vertical="top"/>
    </xf>
    <xf numFmtId="9" fontId="8" fillId="2" borderId="1" xfId="3" applyFont="1" applyFill="1" applyBorder="1" applyAlignment="1">
      <alignment horizontal="right" vertical="top"/>
    </xf>
    <xf numFmtId="0" fontId="25" fillId="2" borderId="1" xfId="0" applyFont="1" applyFill="1" applyBorder="1" applyAlignment="1">
      <alignment vertical="top" wrapText="1"/>
    </xf>
    <xf numFmtId="0" fontId="24" fillId="2" borderId="1" xfId="0" applyFont="1" applyFill="1" applyBorder="1" applyAlignment="1">
      <alignment vertical="top" wrapText="1"/>
    </xf>
    <xf numFmtId="4" fontId="9" fillId="2" borderId="1" xfId="0" applyNumberFormat="1" applyFont="1" applyFill="1" applyBorder="1" applyAlignment="1">
      <alignment horizontal="right" vertical="top"/>
    </xf>
    <xf numFmtId="0" fontId="0" fillId="2" borderId="0" xfId="0" applyFill="1" applyAlignment="1">
      <alignment vertical="top"/>
    </xf>
    <xf numFmtId="43" fontId="9" fillId="2" borderId="1" xfId="0" applyNumberFormat="1" applyFont="1" applyFill="1" applyBorder="1" applyAlignment="1">
      <alignment horizontal="right" vertical="top"/>
    </xf>
    <xf numFmtId="43" fontId="9" fillId="2" borderId="1" xfId="0" applyNumberFormat="1" applyFont="1" applyFill="1" applyBorder="1" applyAlignment="1">
      <alignment horizontal="center" vertical="top" wrapText="1"/>
    </xf>
    <xf numFmtId="167" fontId="9" fillId="2" borderId="1" xfId="0" applyNumberFormat="1" applyFont="1" applyFill="1" applyBorder="1" applyAlignment="1">
      <alignment horizontal="right" vertical="top" wrapText="1"/>
    </xf>
    <xf numFmtId="167" fontId="9" fillId="2" borderId="1" xfId="0" applyNumberFormat="1" applyFont="1" applyFill="1" applyBorder="1" applyAlignment="1">
      <alignment horizontal="right" vertical="top"/>
    </xf>
    <xf numFmtId="167" fontId="8" fillId="2" borderId="1" xfId="0" applyNumberFormat="1" applyFont="1" applyFill="1" applyBorder="1" applyAlignment="1">
      <alignment horizontal="right" vertical="top" wrapText="1"/>
    </xf>
    <xf numFmtId="166" fontId="9" fillId="2" borderId="1" xfId="0" applyNumberFormat="1" applyFont="1" applyFill="1" applyBorder="1" applyAlignment="1">
      <alignment horizontal="right" vertical="top" wrapText="1"/>
    </xf>
    <xf numFmtId="0" fontId="0" fillId="2" borderId="0" xfId="0" applyFill="1" applyAlignment="1">
      <alignment horizontal="center" vertical="top"/>
    </xf>
    <xf numFmtId="0" fontId="31" fillId="2" borderId="0" xfId="0" applyFont="1" applyFill="1" applyAlignment="1">
      <alignment horizontal="center" vertical="top" wrapText="1"/>
    </xf>
    <xf numFmtId="0" fontId="8" fillId="2" borderId="1" xfId="0" applyFont="1" applyFill="1" applyBorder="1" applyAlignment="1">
      <alignment vertical="center"/>
    </xf>
    <xf numFmtId="43" fontId="23" fillId="2" borderId="1" xfId="1" applyFont="1" applyFill="1" applyBorder="1" applyAlignment="1">
      <alignment horizontal="center" vertical="top" wrapText="1"/>
    </xf>
    <xf numFmtId="0" fontId="23" fillId="2" borderId="1" xfId="0" applyFont="1" applyFill="1" applyBorder="1" applyAlignment="1">
      <alignment horizontal="center" vertical="top" wrapText="1"/>
    </xf>
    <xf numFmtId="0" fontId="25" fillId="2" borderId="1" xfId="0" applyFont="1" applyFill="1" applyBorder="1" applyAlignment="1">
      <alignment horizontal="center" vertical="top" wrapText="1"/>
    </xf>
    <xf numFmtId="41" fontId="9" fillId="2" borderId="1" xfId="0" applyNumberFormat="1" applyFont="1" applyFill="1" applyBorder="1" applyAlignment="1">
      <alignment horizontal="center" vertical="top"/>
    </xf>
    <xf numFmtId="9" fontId="23" fillId="2" borderId="1" xfId="0" quotePrefix="1" applyNumberFormat="1" applyFont="1" applyFill="1" applyBorder="1" applyAlignment="1">
      <alignment horizontal="center" vertical="top" wrapText="1"/>
    </xf>
    <xf numFmtId="41" fontId="8" fillId="2" borderId="1" xfId="0" applyNumberFormat="1" applyFont="1" applyFill="1" applyBorder="1" applyAlignment="1">
      <alignment horizontal="center" vertical="top"/>
    </xf>
    <xf numFmtId="0" fontId="24" fillId="2" borderId="1" xfId="0" applyFont="1" applyFill="1" applyBorder="1" applyAlignment="1">
      <alignment horizontal="center" vertical="top" wrapText="1"/>
    </xf>
    <xf numFmtId="43" fontId="9" fillId="2" borderId="1" xfId="3" applyNumberFormat="1" applyFont="1" applyFill="1" applyBorder="1" applyAlignment="1">
      <alignment horizontal="right" vertical="top"/>
    </xf>
    <xf numFmtId="43" fontId="8" fillId="2" borderId="1" xfId="2" applyNumberFormat="1" applyFont="1" applyFill="1" applyBorder="1" applyAlignment="1">
      <alignment horizontal="right" vertical="top"/>
    </xf>
    <xf numFmtId="1" fontId="24" fillId="2" borderId="1" xfId="0" applyNumberFormat="1" applyFont="1" applyFill="1" applyBorder="1" applyAlignment="1">
      <alignment horizontal="center" vertical="top" wrapText="1"/>
    </xf>
    <xf numFmtId="165" fontId="8" fillId="2" borderId="1" xfId="0" applyNumberFormat="1" applyFont="1" applyFill="1" applyBorder="1" applyAlignment="1">
      <alignment horizontal="right" vertical="top"/>
    </xf>
    <xf numFmtId="0" fontId="22" fillId="2" borderId="1" xfId="0" quotePrefix="1" applyFont="1" applyFill="1" applyBorder="1" applyAlignment="1">
      <alignment horizontal="center" vertical="top" wrapText="1"/>
    </xf>
    <xf numFmtId="167" fontId="9" fillId="2" borderId="1" xfId="0" applyNumberFormat="1" applyFont="1" applyFill="1" applyBorder="1" applyAlignment="1">
      <alignment horizontal="center" vertical="top" wrapText="1"/>
    </xf>
    <xf numFmtId="43" fontId="8" fillId="2" borderId="1" xfId="0" applyNumberFormat="1" applyFont="1" applyFill="1" applyBorder="1" applyAlignment="1">
      <alignment horizontal="center" vertical="top" wrapText="1"/>
    </xf>
    <xf numFmtId="43" fontId="9" fillId="2" borderId="1" xfId="0" applyNumberFormat="1" applyFont="1" applyFill="1" applyBorder="1" applyAlignment="1">
      <alignment horizontal="right" vertical="top" wrapText="1"/>
    </xf>
    <xf numFmtId="9" fontId="22" fillId="2" borderId="1" xfId="0" quotePrefix="1" applyNumberFormat="1" applyFont="1" applyFill="1" applyBorder="1" applyAlignment="1">
      <alignment horizontal="center" vertical="top" wrapText="1"/>
    </xf>
    <xf numFmtId="43" fontId="25" fillId="2" borderId="1" xfId="1" applyFont="1" applyFill="1" applyBorder="1" applyAlignment="1">
      <alignment horizontal="center" vertical="top" wrapText="1"/>
    </xf>
    <xf numFmtId="165" fontId="9" fillId="2" borderId="1" xfId="0" applyNumberFormat="1" applyFont="1" applyFill="1" applyBorder="1" applyAlignment="1">
      <alignment horizontal="right" vertical="top" wrapText="1"/>
    </xf>
    <xf numFmtId="9" fontId="9" fillId="2" borderId="1" xfId="0" applyNumberFormat="1" applyFont="1" applyFill="1" applyBorder="1" applyAlignment="1">
      <alignment vertical="top"/>
    </xf>
    <xf numFmtId="0" fontId="8" fillId="2" borderId="1" xfId="0" applyFont="1" applyFill="1" applyBorder="1" applyAlignment="1">
      <alignment vertical="top"/>
    </xf>
    <xf numFmtId="43" fontId="8" fillId="2" borderId="1" xfId="1" applyFont="1" applyFill="1" applyBorder="1" applyAlignment="1">
      <alignment horizontal="center" vertical="top"/>
    </xf>
    <xf numFmtId="168" fontId="23" fillId="2" borderId="1" xfId="0" applyNumberFormat="1" applyFont="1" applyFill="1" applyBorder="1" applyAlignment="1">
      <alignment horizontal="center" vertical="top" shrinkToFit="1"/>
    </xf>
    <xf numFmtId="9" fontId="22" fillId="2" borderId="1" xfId="0" applyNumberFormat="1" applyFont="1" applyFill="1" applyBorder="1" applyAlignment="1">
      <alignment horizontal="center" vertical="top" wrapText="1"/>
    </xf>
    <xf numFmtId="9" fontId="8" fillId="2" borderId="1" xfId="0" quotePrefix="1" applyNumberFormat="1" applyFont="1" applyFill="1" applyBorder="1" applyAlignment="1">
      <alignment horizontal="center" vertical="top"/>
    </xf>
    <xf numFmtId="169" fontId="9" fillId="2" borderId="1" xfId="0" applyNumberFormat="1" applyFont="1" applyFill="1" applyBorder="1" applyAlignment="1">
      <alignment horizontal="center" vertical="top" wrapText="1"/>
    </xf>
    <xf numFmtId="169" fontId="9" fillId="2" borderId="1" xfId="3" applyNumberFormat="1" applyFont="1" applyFill="1" applyBorder="1" applyAlignment="1">
      <alignment horizontal="center" vertical="top" wrapText="1"/>
    </xf>
    <xf numFmtId="169" fontId="8" fillId="2" borderId="1" xfId="0" applyNumberFormat="1" applyFont="1" applyFill="1" applyBorder="1" applyAlignment="1">
      <alignment horizontal="center" vertical="top" wrapText="1"/>
    </xf>
    <xf numFmtId="0" fontId="31" fillId="2" borderId="0" xfId="0" applyFont="1" applyFill="1" applyAlignment="1">
      <alignment horizontal="left" vertical="top" wrapText="1"/>
    </xf>
    <xf numFmtId="0" fontId="8" fillId="2" borderId="0" xfId="0" applyFont="1" applyFill="1" applyAlignment="1">
      <alignment horizontal="left" vertical="top" wrapText="1"/>
    </xf>
    <xf numFmtId="0" fontId="0" fillId="2" borderId="0" xfId="0" applyFill="1"/>
    <xf numFmtId="0" fontId="15" fillId="2" borderId="0" xfId="0" applyFont="1" applyFill="1"/>
    <xf numFmtId="0" fontId="8" fillId="2" borderId="1" xfId="0" applyFont="1" applyFill="1" applyBorder="1" applyAlignment="1">
      <alignment horizontal="center" vertical="center"/>
    </xf>
    <xf numFmtId="0" fontId="8" fillId="2" borderId="1" xfId="0" applyFont="1" applyFill="1" applyBorder="1" applyAlignment="1">
      <alignment horizontal="center" vertical="top"/>
    </xf>
    <xf numFmtId="0" fontId="9" fillId="2" borderId="1" xfId="0" applyFont="1" applyFill="1" applyBorder="1" applyAlignment="1">
      <alignment horizontal="center" vertical="top"/>
    </xf>
    <xf numFmtId="0" fontId="9" fillId="2" borderId="1" xfId="0" applyFont="1" applyFill="1" applyBorder="1" applyAlignment="1">
      <alignment horizontal="center" vertical="top" wrapText="1"/>
    </xf>
    <xf numFmtId="0" fontId="22" fillId="2" borderId="1" xfId="0" applyFont="1" applyFill="1" applyBorder="1" applyAlignment="1">
      <alignment horizontal="center" vertical="top" wrapText="1"/>
    </xf>
    <xf numFmtId="37" fontId="23" fillId="2" borderId="1" xfId="0" applyNumberFormat="1" applyFont="1" applyFill="1" applyBorder="1" applyAlignment="1">
      <alignment horizontal="center" vertical="top" wrapText="1"/>
    </xf>
    <xf numFmtId="43" fontId="9" fillId="2" borderId="0" xfId="1" applyFont="1" applyFill="1"/>
    <xf numFmtId="0" fontId="0" fillId="2" borderId="0" xfId="0" applyFill="1" applyAlignment="1">
      <alignment wrapText="1"/>
    </xf>
    <xf numFmtId="43" fontId="8" fillId="2" borderId="1" xfId="0" applyNumberFormat="1" applyFont="1" applyFill="1" applyBorder="1" applyAlignment="1">
      <alignment horizontal="center" vertical="top"/>
    </xf>
    <xf numFmtId="0" fontId="6" fillId="2" borderId="0" xfId="0" applyFont="1" applyFill="1" applyAlignment="1">
      <alignment vertical="top"/>
    </xf>
    <xf numFmtId="43" fontId="22" fillId="2" borderId="1" xfId="1" applyFont="1" applyFill="1" applyBorder="1" applyAlignment="1">
      <alignment horizontal="center" vertical="top" wrapText="1"/>
    </xf>
    <xf numFmtId="41" fontId="25" fillId="2" borderId="1" xfId="0" applyNumberFormat="1" applyFont="1" applyFill="1" applyBorder="1" applyAlignment="1">
      <alignment horizontal="center" vertical="top" wrapText="1"/>
    </xf>
    <xf numFmtId="41" fontId="23" fillId="2" borderId="1" xfId="0" applyNumberFormat="1" applyFont="1" applyFill="1" applyBorder="1" applyAlignment="1">
      <alignment horizontal="center" vertical="top" wrapText="1"/>
    </xf>
    <xf numFmtId="0" fontId="6" fillId="2" borderId="3" xfId="0" applyFont="1" applyFill="1" applyBorder="1" applyAlignment="1">
      <alignment vertical="top"/>
    </xf>
    <xf numFmtId="0" fontId="0" fillId="2" borderId="3" xfId="0" applyFill="1" applyBorder="1" applyAlignment="1">
      <alignment vertical="top"/>
    </xf>
    <xf numFmtId="0" fontId="9" fillId="2" borderId="0" xfId="0" applyFont="1" applyFill="1" applyAlignment="1">
      <alignment vertical="top"/>
    </xf>
    <xf numFmtId="0" fontId="0" fillId="2" borderId="2" xfId="0" applyFill="1" applyBorder="1" applyAlignment="1">
      <alignment vertical="top"/>
    </xf>
    <xf numFmtId="43" fontId="9" fillId="2" borderId="1" xfId="1" applyFont="1" applyFill="1" applyBorder="1" applyAlignment="1">
      <alignment horizontal="right" vertical="top" wrapText="1"/>
    </xf>
    <xf numFmtId="43" fontId="9" fillId="2" borderId="1" xfId="1" applyFont="1" applyFill="1" applyBorder="1" applyAlignment="1">
      <alignment vertical="top"/>
    </xf>
    <xf numFmtId="0" fontId="7" fillId="2" borderId="0" xfId="4" applyFont="1" applyFill="1" applyAlignment="1">
      <alignment horizontal="left" vertical="top" wrapText="1"/>
    </xf>
    <xf numFmtId="0" fontId="7" fillId="2" borderId="0" xfId="4" applyFont="1" applyFill="1" applyAlignment="1">
      <alignment horizontal="center" vertical="top" wrapText="1"/>
    </xf>
    <xf numFmtId="0" fontId="0" fillId="2" borderId="0" xfId="0" applyFill="1" applyAlignment="1">
      <alignment horizontal="right" vertical="top"/>
    </xf>
    <xf numFmtId="43" fontId="0" fillId="2" borderId="0" xfId="1" applyFont="1" applyFill="1" applyAlignment="1">
      <alignment vertical="top"/>
    </xf>
    <xf numFmtId="0" fontId="12" fillId="2" borderId="0" xfId="0" applyFont="1" applyFill="1" applyAlignment="1">
      <alignment horizontal="left" vertical="top" wrapText="1"/>
    </xf>
    <xf numFmtId="43" fontId="13" fillId="2" borderId="0" xfId="1" applyFont="1" applyFill="1" applyAlignment="1">
      <alignment vertical="top" wrapText="1"/>
    </xf>
    <xf numFmtId="0" fontId="14" fillId="2" borderId="0" xfId="0" applyFont="1" applyFill="1" applyAlignment="1">
      <alignment horizontal="left" vertical="top" wrapText="1"/>
    </xf>
    <xf numFmtId="0" fontId="11" fillId="2" borderId="0" xfId="0" applyFont="1" applyFill="1" applyAlignment="1">
      <alignment horizontal="left" vertical="top" wrapText="1"/>
    </xf>
    <xf numFmtId="0" fontId="15" fillId="2" borderId="0" xfId="0" applyFont="1" applyFill="1" applyAlignment="1">
      <alignment vertical="top"/>
    </xf>
    <xf numFmtId="0" fontId="24" fillId="2" borderId="0" xfId="0" applyFont="1" applyFill="1" applyAlignment="1">
      <alignment horizontal="left" vertical="top"/>
    </xf>
    <xf numFmtId="0" fontId="9" fillId="2" borderId="0" xfId="0" applyFont="1" applyFill="1" applyAlignment="1">
      <alignment horizontal="left" vertical="top"/>
    </xf>
    <xf numFmtId="0" fontId="31" fillId="2" borderId="0" xfId="0" applyFont="1" applyFill="1" applyAlignment="1">
      <alignment horizontal="right" vertical="top" wrapText="1"/>
    </xf>
    <xf numFmtId="0" fontId="16" fillId="2" borderId="0" xfId="0" applyFont="1" applyFill="1" applyAlignment="1">
      <alignment horizontal="left" vertical="top" wrapText="1"/>
    </xf>
    <xf numFmtId="43" fontId="11" fillId="2" borderId="0" xfId="1" applyFont="1" applyFill="1" applyAlignment="1">
      <alignment horizontal="left" vertical="top" wrapText="1"/>
    </xf>
    <xf numFmtId="0" fontId="17" fillId="2" borderId="0" xfId="0" applyFont="1" applyFill="1" applyAlignment="1">
      <alignment horizontal="center" vertical="top"/>
    </xf>
    <xf numFmtId="0" fontId="18" fillId="2" borderId="0" xfId="0" applyFont="1" applyFill="1" applyAlignment="1">
      <alignment horizontal="left" vertical="top" wrapText="1"/>
    </xf>
    <xf numFmtId="0" fontId="8" fillId="2" borderId="0" xfId="0" applyFont="1" applyFill="1" applyAlignment="1">
      <alignment horizontal="center" vertical="top" wrapText="1"/>
    </xf>
    <xf numFmtId="43" fontId="19" fillId="2" borderId="0" xfId="1" applyFont="1" applyFill="1" applyAlignment="1">
      <alignment vertical="top" wrapText="1"/>
    </xf>
    <xf numFmtId="0" fontId="14" fillId="2" borderId="0" xfId="0" applyFont="1" applyFill="1" applyAlignment="1">
      <alignment horizontal="right" vertical="top" wrapText="1"/>
    </xf>
    <xf numFmtId="0" fontId="11" fillId="2" borderId="0" xfId="0" applyFont="1" applyFill="1" applyAlignment="1">
      <alignment vertical="top"/>
    </xf>
    <xf numFmtId="0" fontId="20" fillId="2" borderId="0" xfId="0" applyFont="1" applyFill="1" applyAlignment="1">
      <alignment vertical="top"/>
    </xf>
    <xf numFmtId="0" fontId="21" fillId="2" borderId="0" xfId="0" applyFont="1" applyFill="1" applyAlignment="1">
      <alignment horizontal="center" vertical="top"/>
    </xf>
    <xf numFmtId="43" fontId="15" fillId="2" borderId="0" xfId="1" applyFont="1" applyFill="1" applyAlignment="1">
      <alignment vertical="top"/>
    </xf>
    <xf numFmtId="0" fontId="13" fillId="2" borderId="0" xfId="0" applyFont="1" applyFill="1" applyAlignment="1">
      <alignment horizontal="center" vertical="top"/>
    </xf>
    <xf numFmtId="0" fontId="0" fillId="2" borderId="0" xfId="0" applyFill="1" applyAlignment="1">
      <alignment horizontal="right"/>
    </xf>
    <xf numFmtId="43" fontId="15" fillId="2" borderId="0" xfId="1" applyFont="1" applyFill="1"/>
    <xf numFmtId="0" fontId="15" fillId="2" borderId="0" xfId="0" applyFont="1" applyFill="1" applyAlignment="1">
      <alignment horizontal="right"/>
    </xf>
    <xf numFmtId="0" fontId="29" fillId="2" borderId="0" xfId="0" applyFont="1" applyFill="1"/>
    <xf numFmtId="0" fontId="28" fillId="2" borderId="0" xfId="0" applyFont="1" applyFill="1"/>
    <xf numFmtId="43" fontId="0" fillId="2" borderId="0" xfId="1" applyFont="1" applyFill="1"/>
    <xf numFmtId="0" fontId="9" fillId="2" borderId="1" xfId="0" applyFont="1" applyFill="1" applyBorder="1" applyAlignment="1">
      <alignment horizontal="center" vertical="top" wrapText="1"/>
    </xf>
    <xf numFmtId="0" fontId="8" fillId="2" borderId="1" xfId="0" applyFont="1" applyFill="1" applyBorder="1" applyAlignment="1">
      <alignment horizontal="center" vertical="top"/>
    </xf>
    <xf numFmtId="0" fontId="8" fillId="2" borderId="1" xfId="0" applyFont="1" applyFill="1" applyBorder="1" applyAlignment="1">
      <alignment horizontal="center" vertical="top"/>
    </xf>
    <xf numFmtId="0" fontId="22" fillId="2" borderId="1" xfId="0" applyFont="1" applyFill="1" applyBorder="1" applyAlignment="1">
      <alignment horizontal="center" vertical="top" wrapText="1"/>
    </xf>
    <xf numFmtId="0" fontId="9" fillId="2" borderId="1" xfId="0" applyFont="1" applyFill="1" applyBorder="1" applyAlignment="1">
      <alignment horizontal="center" vertical="top"/>
    </xf>
    <xf numFmtId="0" fontId="23" fillId="2" borderId="1" xfId="0" applyFont="1" applyFill="1" applyBorder="1" applyAlignment="1">
      <alignment horizontal="center" vertical="top" wrapText="1"/>
    </xf>
    <xf numFmtId="0" fontId="9" fillId="2" borderId="1" xfId="0" applyFont="1" applyFill="1" applyBorder="1" applyAlignment="1">
      <alignment horizontal="center" vertical="top" wrapText="1"/>
    </xf>
    <xf numFmtId="43" fontId="8" fillId="2" borderId="1" xfId="1" applyFont="1" applyFill="1" applyBorder="1" applyAlignment="1">
      <alignment vertical="top"/>
    </xf>
    <xf numFmtId="0" fontId="22" fillId="2" borderId="5" xfId="0" applyFont="1" applyFill="1" applyBorder="1" applyAlignment="1">
      <alignment vertical="top" wrapText="1"/>
    </xf>
    <xf numFmtId="0" fontId="8" fillId="2" borderId="1" xfId="0" applyFont="1" applyFill="1" applyBorder="1" applyAlignment="1">
      <alignment horizontal="left" vertical="top"/>
    </xf>
    <xf numFmtId="0" fontId="19" fillId="2" borderId="0" xfId="0" applyFont="1" applyFill="1" applyAlignment="1">
      <alignment horizontal="right" vertical="top" wrapText="1"/>
    </xf>
    <xf numFmtId="0" fontId="24" fillId="2" borderId="5" xfId="0" applyFont="1" applyFill="1" applyBorder="1" applyAlignment="1">
      <alignment vertical="top" wrapText="1"/>
    </xf>
    <xf numFmtId="0" fontId="0" fillId="2" borderId="0" xfId="0" applyFont="1" applyFill="1" applyAlignment="1">
      <alignment vertical="top"/>
    </xf>
    <xf numFmtId="0" fontId="23" fillId="2" borderId="1" xfId="0" applyFont="1" applyFill="1" applyBorder="1" applyAlignment="1">
      <alignment horizontal="center" vertical="top" wrapText="1"/>
    </xf>
    <xf numFmtId="0" fontId="9" fillId="2" borderId="1" xfId="0" applyFont="1" applyFill="1" applyBorder="1" applyAlignment="1">
      <alignment horizontal="center" vertical="top" wrapText="1"/>
    </xf>
    <xf numFmtId="0" fontId="8" fillId="2" borderId="1" xfId="0" applyFont="1" applyFill="1" applyBorder="1" applyAlignment="1">
      <alignment horizontal="center" vertical="top"/>
    </xf>
    <xf numFmtId="0" fontId="22" fillId="2" borderId="1" xfId="0" applyFont="1" applyFill="1" applyBorder="1" applyAlignment="1">
      <alignment horizontal="center" vertical="top" wrapText="1"/>
    </xf>
    <xf numFmtId="0" fontId="15" fillId="2" borderId="0" xfId="0" applyFont="1" applyFill="1" applyAlignment="1">
      <alignment horizontal="center"/>
    </xf>
    <xf numFmtId="0" fontId="24" fillId="2" borderId="0" xfId="0" applyFont="1" applyFill="1" applyAlignment="1">
      <alignment horizontal="left" vertical="top"/>
    </xf>
    <xf numFmtId="0" fontId="30" fillId="2" borderId="0" xfId="0" applyFont="1" applyFill="1" applyAlignment="1">
      <alignment horizontal="center"/>
    </xf>
    <xf numFmtId="0" fontId="28" fillId="2" borderId="0" xfId="0" applyFont="1" applyFill="1" applyAlignment="1">
      <alignment horizontal="center"/>
    </xf>
    <xf numFmtId="0" fontId="15" fillId="2" borderId="0" xfId="0" applyFont="1" applyFill="1" applyAlignment="1">
      <alignment horizontal="center"/>
    </xf>
    <xf numFmtId="0" fontId="21" fillId="2" borderId="0" xfId="0" applyFont="1" applyFill="1" applyAlignment="1">
      <alignment horizontal="center" vertical="top"/>
    </xf>
    <xf numFmtId="0" fontId="13" fillId="2" borderId="0" xfId="0" applyFont="1" applyFill="1" applyAlignment="1">
      <alignment horizontal="center" vertical="top"/>
    </xf>
    <xf numFmtId="0" fontId="31" fillId="2" borderId="0" xfId="0" applyFont="1" applyFill="1" applyAlignment="1">
      <alignment horizontal="left" vertical="top" wrapText="1"/>
    </xf>
    <xf numFmtId="0" fontId="9" fillId="2" borderId="0" xfId="0" applyFont="1" applyFill="1" applyAlignment="1">
      <alignment horizontal="left" vertical="top" wrapText="1"/>
    </xf>
    <xf numFmtId="0" fontId="29" fillId="2" borderId="0" xfId="0" applyFont="1" applyFill="1" applyAlignment="1">
      <alignment horizontal="center" vertical="top" wrapText="1"/>
    </xf>
    <xf numFmtId="0" fontId="8" fillId="2" borderId="1" xfId="0" applyFont="1" applyFill="1" applyBorder="1" applyAlignment="1">
      <alignment horizontal="center" vertical="top"/>
    </xf>
    <xf numFmtId="0" fontId="4" fillId="2" borderId="0" xfId="0" applyFont="1" applyFill="1" applyAlignment="1">
      <alignment horizont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22" fillId="2" borderId="1" xfId="0" applyFont="1" applyFill="1" applyBorder="1" applyAlignment="1">
      <alignment horizontal="center" vertical="top" wrapText="1"/>
    </xf>
    <xf numFmtId="0" fontId="9" fillId="2" borderId="1" xfId="0" applyFont="1" applyFill="1" applyBorder="1" applyAlignment="1">
      <alignment horizontal="center" vertical="top"/>
    </xf>
    <xf numFmtId="0" fontId="23" fillId="2" borderId="1" xfId="0" applyFont="1" applyFill="1" applyBorder="1" applyAlignment="1">
      <alignment horizontal="center" vertical="top" wrapText="1"/>
    </xf>
    <xf numFmtId="0" fontId="8" fillId="2" borderId="0" xfId="0" applyFont="1" applyFill="1" applyAlignment="1">
      <alignment horizontal="left" vertical="top" wrapText="1"/>
    </xf>
    <xf numFmtId="0" fontId="23" fillId="2" borderId="6" xfId="0" applyFont="1" applyFill="1" applyBorder="1" applyAlignment="1">
      <alignment horizontal="center" vertical="top" wrapText="1"/>
    </xf>
    <xf numFmtId="0" fontId="23" fillId="2" borderId="4" xfId="0" applyFont="1" applyFill="1" applyBorder="1" applyAlignment="1">
      <alignment horizontal="center" vertical="top" wrapText="1"/>
    </xf>
    <xf numFmtId="43" fontId="33" fillId="2" borderId="1" xfId="7" applyFont="1" applyFill="1" applyBorder="1" applyAlignment="1">
      <alignment vertical="top" wrapText="1"/>
    </xf>
    <xf numFmtId="0" fontId="33" fillId="2" borderId="1" xfId="6" applyFont="1" applyFill="1" applyBorder="1" applyAlignment="1">
      <alignment horizontal="left" vertical="top" wrapText="1"/>
    </xf>
    <xf numFmtId="43" fontId="34" fillId="2" borderId="1" xfId="7" applyFont="1" applyFill="1" applyBorder="1" applyAlignment="1">
      <alignment vertical="top" wrapText="1"/>
    </xf>
    <xf numFmtId="0" fontId="34" fillId="2" borderId="1" xfId="6" quotePrefix="1" applyFont="1" applyFill="1" applyBorder="1" applyAlignment="1">
      <alignment horizontal="left" vertical="top" wrapText="1"/>
    </xf>
    <xf numFmtId="0" fontId="34" fillId="2" borderId="1" xfId="6" applyFont="1" applyFill="1" applyBorder="1" applyAlignment="1">
      <alignment horizontal="left" vertical="top" wrapText="1"/>
    </xf>
    <xf numFmtId="0" fontId="35" fillId="2" borderId="1" xfId="6" quotePrefix="1" applyFont="1" applyFill="1" applyBorder="1" applyAlignment="1">
      <alignment horizontal="left" vertical="top" wrapText="1"/>
    </xf>
    <xf numFmtId="0" fontId="35" fillId="2" borderId="1" xfId="6" applyFont="1" applyFill="1" applyBorder="1" applyAlignment="1">
      <alignment horizontal="left" vertical="top" wrapText="1"/>
    </xf>
    <xf numFmtId="43" fontId="36" fillId="2" borderId="1" xfId="7" applyFont="1" applyFill="1" applyBorder="1" applyAlignment="1">
      <alignment horizontal="left" vertical="top" wrapText="1"/>
    </xf>
    <xf numFmtId="0" fontId="37" fillId="3" borderId="1" xfId="0" applyFont="1" applyFill="1" applyBorder="1" applyAlignment="1">
      <alignment vertical="top" wrapText="1"/>
    </xf>
    <xf numFmtId="43" fontId="34" fillId="2" borderId="1" xfId="7" applyFont="1" applyFill="1" applyBorder="1" applyAlignment="1">
      <alignment vertical="top"/>
    </xf>
    <xf numFmtId="43" fontId="36" fillId="2" borderId="1" xfId="7" applyFont="1" applyFill="1" applyBorder="1" applyAlignment="1">
      <alignment horizontal="left" vertical="top"/>
    </xf>
    <xf numFmtId="43" fontId="33" fillId="2" borderId="1" xfId="7" applyFont="1" applyFill="1" applyBorder="1" applyAlignment="1">
      <alignment horizontal="right" vertical="top" wrapText="1"/>
    </xf>
    <xf numFmtId="43" fontId="34" fillId="2" borderId="1" xfId="7" applyFont="1" applyFill="1" applyBorder="1" applyAlignment="1">
      <alignment horizontal="right" vertical="top" wrapText="1"/>
    </xf>
    <xf numFmtId="0" fontId="0" fillId="2" borderId="1" xfId="0" applyFill="1" applyBorder="1" applyAlignment="1">
      <alignment vertical="top"/>
    </xf>
    <xf numFmtId="0" fontId="9" fillId="2" borderId="7" xfId="0" applyFont="1" applyFill="1" applyBorder="1" applyAlignment="1">
      <alignment vertical="top" wrapText="1"/>
    </xf>
    <xf numFmtId="0" fontId="38" fillId="2" borderId="1" xfId="6" quotePrefix="1" applyFont="1" applyFill="1" applyBorder="1" applyAlignment="1">
      <alignment horizontal="center" vertical="top" wrapText="1"/>
    </xf>
    <xf numFmtId="9" fontId="39" fillId="0" borderId="1" xfId="0" quotePrefix="1" applyNumberFormat="1" applyFont="1" applyFill="1" applyBorder="1" applyAlignment="1">
      <alignment horizontal="center" vertical="top"/>
    </xf>
    <xf numFmtId="0" fontId="37" fillId="0" borderId="1" xfId="0" applyFont="1" applyBorder="1" applyAlignment="1">
      <alignment horizontal="center" vertical="top"/>
    </xf>
    <xf numFmtId="0" fontId="37" fillId="2" borderId="1" xfId="0" applyFont="1" applyFill="1" applyBorder="1" applyAlignment="1">
      <alignment horizontal="center" vertical="top"/>
    </xf>
    <xf numFmtId="0" fontId="9" fillId="0" borderId="1" xfId="0" applyFont="1" applyBorder="1"/>
    <xf numFmtId="9" fontId="39" fillId="2" borderId="1" xfId="0" applyNumberFormat="1" applyFont="1" applyFill="1" applyBorder="1" applyAlignment="1">
      <alignment horizontal="center" vertical="top"/>
    </xf>
    <xf numFmtId="0" fontId="37" fillId="2" borderId="1" xfId="0" applyFont="1" applyFill="1" applyBorder="1" applyAlignment="1">
      <alignment horizontal="center" vertical="center" wrapText="1"/>
    </xf>
    <xf numFmtId="171" fontId="40" fillId="4" borderId="1" xfId="8" applyNumberFormat="1" applyFont="1" applyFill="1" applyBorder="1" applyAlignment="1">
      <alignment vertical="top" wrapText="1"/>
    </xf>
    <xf numFmtId="0" fontId="40" fillId="4" borderId="1" xfId="8" applyFont="1" applyFill="1" applyBorder="1" applyAlignment="1">
      <alignment horizontal="center" vertical="top" wrapText="1"/>
    </xf>
    <xf numFmtId="171" fontId="41" fillId="4" borderId="1" xfId="8" applyNumberFormat="1" applyFont="1" applyFill="1" applyBorder="1" applyAlignment="1">
      <alignment vertical="top" wrapText="1"/>
    </xf>
    <xf numFmtId="10" fontId="40" fillId="4" borderId="8" xfId="8" applyNumberFormat="1" applyFont="1" applyFill="1" applyBorder="1" applyAlignment="1">
      <alignment horizontal="center" vertical="top" wrapText="1"/>
    </xf>
    <xf numFmtId="10" fontId="40" fillId="4" borderId="1" xfId="8" applyNumberFormat="1" applyFont="1" applyFill="1" applyBorder="1" applyAlignment="1">
      <alignment horizontal="center" vertical="top" wrapText="1"/>
    </xf>
    <xf numFmtId="41" fontId="41" fillId="4" borderId="1" xfId="8" applyNumberFormat="1" applyFont="1" applyFill="1" applyBorder="1" applyAlignment="1">
      <alignment horizontal="center" vertical="top" wrapText="1"/>
    </xf>
    <xf numFmtId="0" fontId="37" fillId="0" borderId="1" xfId="8" applyFont="1" applyBorder="1" applyAlignment="1">
      <alignment horizontal="center"/>
    </xf>
    <xf numFmtId="0" fontId="8" fillId="2" borderId="1" xfId="3" applyNumberFormat="1" applyFont="1" applyFill="1" applyBorder="1" applyAlignment="1">
      <alignment horizontal="center" vertical="top"/>
    </xf>
    <xf numFmtId="9" fontId="39" fillId="2" borderId="1" xfId="0" quotePrefix="1" applyNumberFormat="1" applyFont="1" applyFill="1" applyBorder="1" applyAlignment="1">
      <alignment horizontal="center" vertical="top"/>
    </xf>
    <xf numFmtId="2" fontId="25" fillId="2" borderId="1" xfId="0" applyNumberFormat="1" applyFont="1" applyFill="1" applyBorder="1" applyAlignment="1">
      <alignment horizontal="center" vertical="top" wrapText="1"/>
    </xf>
    <xf numFmtId="10" fontId="39" fillId="2" borderId="1" xfId="0" quotePrefix="1" applyNumberFormat="1" applyFont="1" applyFill="1" applyBorder="1" applyAlignment="1">
      <alignment horizontal="center" vertical="top"/>
    </xf>
    <xf numFmtId="174" fontId="8" fillId="2" borderId="1" xfId="0" applyNumberFormat="1" applyFont="1" applyFill="1" applyBorder="1" applyAlignment="1">
      <alignment horizontal="center" vertical="top"/>
    </xf>
    <xf numFmtId="2" fontId="23" fillId="2" borderId="1" xfId="0" applyNumberFormat="1" applyFont="1" applyFill="1" applyBorder="1" applyAlignment="1">
      <alignment horizontal="center" vertical="top" wrapText="1"/>
    </xf>
    <xf numFmtId="2" fontId="39" fillId="2" borderId="1" xfId="0" applyNumberFormat="1" applyFont="1" applyFill="1" applyBorder="1" applyAlignment="1">
      <alignment horizontal="center" vertical="top"/>
    </xf>
    <xf numFmtId="43" fontId="25" fillId="2" borderId="1" xfId="0" applyNumberFormat="1" applyFont="1" applyFill="1" applyBorder="1" applyAlignment="1">
      <alignment horizontal="center" vertical="top" wrapText="1"/>
    </xf>
    <xf numFmtId="174" fontId="25" fillId="2" borderId="1" xfId="0" applyNumberFormat="1" applyFont="1" applyFill="1" applyBorder="1" applyAlignment="1">
      <alignment horizontal="center" vertical="top" wrapText="1"/>
    </xf>
    <xf numFmtId="2" fontId="22" fillId="2" borderId="1" xfId="0" applyNumberFormat="1" applyFont="1" applyFill="1" applyBorder="1" applyAlignment="1">
      <alignment horizontal="center" vertical="top" wrapText="1"/>
    </xf>
    <xf numFmtId="2" fontId="40" fillId="4" borderId="8" xfId="8" quotePrefix="1" applyNumberFormat="1" applyFont="1" applyFill="1" applyBorder="1" applyAlignment="1">
      <alignment horizontal="center" vertical="top" wrapText="1"/>
    </xf>
    <xf numFmtId="0" fontId="42" fillId="0" borderId="0" xfId="0" applyFont="1" applyAlignment="1">
      <alignment vertical="top" wrapText="1"/>
    </xf>
  </cellXfs>
  <cellStyles count="10">
    <cellStyle name="Comma" xfId="1" builtinId="3"/>
    <cellStyle name="Comma 2 2" xfId="7"/>
    <cellStyle name="Comma 3" xfId="5"/>
    <cellStyle name="Comma 4" xfId="9"/>
    <cellStyle name="Currency" xfId="2" builtinId="4"/>
    <cellStyle name="Normal" xfId="0" builtinId="0"/>
    <cellStyle name="Normal 2" xfId="4"/>
    <cellStyle name="Normal 2 2" xfId="6"/>
    <cellStyle name="Normal 4" xfId="8"/>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2014\5_KUA%20PPAS%202014_RAPAT%20PAK%20WALI\2_bada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SUD"/>
      <sheetName val="Bappeda (perencanaan)"/>
      <sheetName val="Bappeda (tata ruang)"/>
      <sheetName val="10. BLH"/>
      <sheetName val="15a. Pemberd_Permpuan dan Anak"/>
      <sheetName val="15b. BPPKB_ KB"/>
      <sheetName val="18. Kesbang"/>
      <sheetName val="20. BKD"/>
      <sheetName val="22. Inspektorat"/>
      <sheetName val="32. BPM"/>
      <sheetName val="34a. PERPUSTAKAAN (pustaka)"/>
      <sheetName val="34b. PERPUSTAKAAN (arsip)"/>
      <sheetName val="37a. BKPP_Ketahanan Pangan"/>
      <sheetName val="37b. BKPP_Pertania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2:AN118"/>
  <sheetViews>
    <sheetView tabSelected="1" view="pageBreakPreview" topLeftCell="A106" zoomScaleNormal="80" zoomScaleSheetLayoutView="100" workbookViewId="0">
      <selection activeCell="D13" sqref="D13"/>
    </sheetView>
  </sheetViews>
  <sheetFormatPr defaultColWidth="9.140625" defaultRowHeight="12.75" x14ac:dyDescent="0.2"/>
  <cols>
    <col min="1" max="1" width="2.7109375" style="64" customWidth="1"/>
    <col min="2" max="2" width="9.7109375" style="64" customWidth="1"/>
    <col min="3" max="3" width="37.140625" style="64" customWidth="1"/>
    <col min="4" max="4" width="35.42578125" style="64" bestFit="1" customWidth="1"/>
    <col min="5" max="5" width="50.140625" style="64" bestFit="1" customWidth="1"/>
    <col min="6" max="6" width="8.85546875" style="1" customWidth="1"/>
    <col min="7" max="7" width="6.7109375" style="64" bestFit="1" customWidth="1"/>
    <col min="8" max="8" width="15.140625" style="109" bestFit="1" customWidth="1"/>
    <col min="9" max="9" width="5.7109375" style="1" bestFit="1" customWidth="1"/>
    <col min="10" max="10" width="7.7109375" style="1" bestFit="1" customWidth="1"/>
    <col min="11" max="11" width="15.140625" style="64" bestFit="1" customWidth="1"/>
    <col min="12" max="12" width="5.7109375" style="1" bestFit="1" customWidth="1"/>
    <col min="13" max="13" width="7.7109375" style="1" bestFit="1" customWidth="1"/>
    <col min="14" max="14" width="15.7109375" style="64" customWidth="1"/>
    <col min="15" max="15" width="3.5703125" style="1" bestFit="1" customWidth="1"/>
    <col min="16" max="16" width="7.28515625" style="1" bestFit="1" customWidth="1"/>
    <col min="17" max="17" width="14.28515625" style="64" bestFit="1" customWidth="1"/>
    <col min="18" max="18" width="5.28515625" style="64" bestFit="1" customWidth="1"/>
    <col min="19" max="19" width="7.7109375" style="64" bestFit="1" customWidth="1"/>
    <col min="20" max="20" width="14" style="114" bestFit="1" customWidth="1"/>
    <col min="21" max="21" width="4.5703125" style="64" customWidth="1"/>
    <col min="22" max="22" width="8.5703125" style="64" bestFit="1" customWidth="1"/>
    <col min="23" max="23" width="14.5703125" style="64" customWidth="1"/>
    <col min="24" max="24" width="10.28515625" style="64" customWidth="1"/>
    <col min="25" max="25" width="7.85546875" style="64" bestFit="1" customWidth="1"/>
    <col min="26" max="26" width="15.7109375" style="64" bestFit="1" customWidth="1"/>
    <col min="27" max="27" width="7.7109375" style="64" bestFit="1" customWidth="1"/>
    <col min="28" max="28" width="7.85546875" style="64" bestFit="1" customWidth="1"/>
    <col min="29" max="29" width="19.140625" style="64" customWidth="1"/>
    <col min="30" max="30" width="7.7109375" style="64" bestFit="1" customWidth="1"/>
    <col min="31" max="31" width="7.85546875" style="64" bestFit="1" customWidth="1"/>
    <col min="32" max="32" width="17.28515625" style="64" bestFit="1" customWidth="1"/>
    <col min="33" max="33" width="7.7109375" style="64" bestFit="1" customWidth="1"/>
    <col min="34" max="34" width="6.7109375" style="64" customWidth="1"/>
    <col min="35" max="35" width="14.28515625" style="64" customWidth="1"/>
    <col min="36" max="16384" width="9.140625" style="64"/>
  </cols>
  <sheetData>
    <row r="2" spans="2:40" ht="15.75" x14ac:dyDescent="0.25">
      <c r="B2" s="143" t="s">
        <v>0</v>
      </c>
      <c r="C2" s="143"/>
      <c r="D2" s="143"/>
      <c r="E2" s="143"/>
      <c r="F2" s="143"/>
      <c r="G2" s="143"/>
      <c r="H2" s="143"/>
      <c r="I2" s="143"/>
      <c r="J2" s="143"/>
      <c r="K2" s="143"/>
      <c r="L2" s="143"/>
      <c r="M2" s="143"/>
      <c r="N2" s="143"/>
      <c r="O2" s="143"/>
      <c r="P2" s="143"/>
      <c r="Q2" s="143"/>
      <c r="R2" s="143"/>
      <c r="S2" s="143"/>
      <c r="T2" s="143"/>
      <c r="U2" s="143"/>
      <c r="V2" s="143"/>
      <c r="W2" s="143"/>
      <c r="X2" s="143"/>
      <c r="Y2" s="143"/>
      <c r="Z2" s="143"/>
      <c r="AA2" s="143"/>
      <c r="AB2" s="143"/>
      <c r="AC2" s="143"/>
      <c r="AD2" s="143"/>
      <c r="AE2" s="143"/>
      <c r="AF2" s="143"/>
      <c r="AG2" s="143"/>
      <c r="AH2" s="143"/>
      <c r="AI2" s="143"/>
    </row>
    <row r="3" spans="2:40" ht="15.75" x14ac:dyDescent="0.25">
      <c r="B3" s="143" t="s">
        <v>230</v>
      </c>
      <c r="C3" s="143"/>
      <c r="D3" s="143"/>
      <c r="E3" s="143"/>
      <c r="F3" s="143"/>
      <c r="G3" s="143"/>
      <c r="H3" s="143"/>
      <c r="I3" s="143"/>
      <c r="J3" s="143"/>
      <c r="K3" s="143"/>
      <c r="L3" s="143"/>
      <c r="M3" s="143"/>
      <c r="N3" s="143"/>
      <c r="O3" s="143"/>
      <c r="P3" s="143"/>
      <c r="Q3" s="143"/>
      <c r="R3" s="143"/>
      <c r="S3" s="143"/>
      <c r="T3" s="143"/>
      <c r="U3" s="143"/>
      <c r="V3" s="143"/>
      <c r="W3" s="143"/>
      <c r="X3" s="143"/>
      <c r="Y3" s="143"/>
      <c r="Z3" s="143"/>
      <c r="AA3" s="143"/>
      <c r="AB3" s="143"/>
      <c r="AC3" s="143"/>
      <c r="AD3" s="143"/>
      <c r="AE3" s="143"/>
      <c r="AF3" s="143"/>
      <c r="AG3" s="143"/>
      <c r="AH3" s="143"/>
      <c r="AI3" s="143"/>
    </row>
    <row r="5" spans="2:40" x14ac:dyDescent="0.2">
      <c r="B5" s="8" t="s">
        <v>97</v>
      </c>
      <c r="C5" s="8"/>
      <c r="D5" s="8"/>
      <c r="E5" s="8"/>
      <c r="F5" s="9"/>
      <c r="G5" s="8"/>
      <c r="H5" s="10"/>
      <c r="I5" s="9"/>
      <c r="J5" s="9"/>
      <c r="K5" s="8"/>
      <c r="L5" s="9"/>
      <c r="M5" s="9"/>
      <c r="N5" s="8"/>
      <c r="O5" s="11"/>
      <c r="P5" s="11"/>
      <c r="Q5" s="12"/>
      <c r="R5" s="12"/>
      <c r="S5" s="12"/>
      <c r="T5" s="72"/>
      <c r="U5" s="12"/>
      <c r="V5" s="12"/>
      <c r="W5" s="12"/>
      <c r="X5" s="12"/>
      <c r="Y5" s="12"/>
      <c r="Z5" s="12"/>
      <c r="AA5" s="12"/>
      <c r="AB5" s="12"/>
      <c r="AC5" s="12"/>
      <c r="AD5" s="12"/>
      <c r="AE5" s="12"/>
      <c r="AF5" s="12"/>
      <c r="AG5" s="12"/>
      <c r="AH5" s="12"/>
      <c r="AI5" s="12"/>
    </row>
    <row r="6" spans="2:40" x14ac:dyDescent="0.2">
      <c r="B6" s="8" t="s">
        <v>124</v>
      </c>
      <c r="C6" s="8"/>
      <c r="D6" s="8"/>
      <c r="E6" s="8"/>
      <c r="F6" s="9"/>
      <c r="G6" s="8"/>
      <c r="H6" s="10"/>
      <c r="I6" s="9"/>
      <c r="J6" s="9"/>
      <c r="K6" s="8"/>
      <c r="L6" s="9"/>
      <c r="M6" s="9"/>
      <c r="N6" s="8"/>
      <c r="O6" s="11"/>
      <c r="P6" s="11"/>
      <c r="Q6" s="12"/>
      <c r="R6" s="12"/>
      <c r="S6" s="12"/>
      <c r="T6" s="72"/>
      <c r="U6" s="12"/>
      <c r="V6" s="12"/>
      <c r="W6" s="12"/>
      <c r="X6" s="12"/>
      <c r="Y6" s="12"/>
      <c r="Z6" s="12"/>
      <c r="AA6" s="12"/>
      <c r="AB6" s="12"/>
      <c r="AC6" s="12"/>
      <c r="AD6" s="12"/>
      <c r="AE6" s="12"/>
      <c r="AF6" s="12"/>
      <c r="AG6" s="12"/>
      <c r="AH6" s="12"/>
      <c r="AI6" s="12"/>
    </row>
    <row r="7" spans="2:40" x14ac:dyDescent="0.2">
      <c r="B7" s="8"/>
      <c r="C7" s="8"/>
      <c r="D7" s="8"/>
      <c r="E7" s="8"/>
      <c r="F7" s="9"/>
      <c r="G7" s="8"/>
      <c r="H7" s="10"/>
      <c r="I7" s="9"/>
      <c r="J7" s="9"/>
      <c r="K7" s="8"/>
      <c r="L7" s="9"/>
      <c r="M7" s="9"/>
      <c r="N7" s="8"/>
      <c r="O7" s="11"/>
      <c r="P7" s="11"/>
      <c r="Q7" s="12"/>
      <c r="R7" s="12"/>
      <c r="S7" s="12"/>
      <c r="T7" s="72"/>
      <c r="U7" s="12"/>
      <c r="V7" s="12"/>
      <c r="W7" s="12"/>
      <c r="X7" s="12"/>
      <c r="Y7" s="12"/>
      <c r="Z7" s="12"/>
      <c r="AA7" s="12"/>
      <c r="AB7" s="12"/>
      <c r="AC7" s="12"/>
      <c r="AD7" s="12"/>
      <c r="AE7" s="12"/>
      <c r="AF7" s="12"/>
      <c r="AG7" s="12"/>
      <c r="AH7" s="12"/>
      <c r="AI7" s="12"/>
    </row>
    <row r="8" spans="2:40" x14ac:dyDescent="0.2">
      <c r="B8" s="144" t="s">
        <v>1</v>
      </c>
      <c r="C8" s="144" t="s">
        <v>2</v>
      </c>
      <c r="D8" s="144" t="s">
        <v>3</v>
      </c>
      <c r="E8" s="144" t="s">
        <v>4</v>
      </c>
      <c r="F8" s="144" t="s">
        <v>226</v>
      </c>
      <c r="G8" s="144"/>
      <c r="H8" s="144"/>
      <c r="I8" s="144" t="s">
        <v>98</v>
      </c>
      <c r="J8" s="144"/>
      <c r="K8" s="144"/>
      <c r="L8" s="144" t="s">
        <v>99</v>
      </c>
      <c r="M8" s="144"/>
      <c r="N8" s="144"/>
      <c r="O8" s="144" t="s">
        <v>5</v>
      </c>
      <c r="P8" s="144"/>
      <c r="Q8" s="144"/>
      <c r="R8" s="144"/>
      <c r="S8" s="144"/>
      <c r="T8" s="144"/>
      <c r="U8" s="144"/>
      <c r="V8" s="144"/>
      <c r="W8" s="144"/>
      <c r="X8" s="144"/>
      <c r="Y8" s="144"/>
      <c r="Z8" s="144"/>
      <c r="AA8" s="144" t="s">
        <v>100</v>
      </c>
      <c r="AB8" s="144"/>
      <c r="AC8" s="144"/>
      <c r="AD8" s="144" t="s">
        <v>101</v>
      </c>
      <c r="AE8" s="144"/>
      <c r="AF8" s="144"/>
      <c r="AG8" s="144" t="s">
        <v>102</v>
      </c>
      <c r="AH8" s="144"/>
      <c r="AI8" s="144" t="s">
        <v>90</v>
      </c>
      <c r="AJ8" s="73"/>
      <c r="AK8" s="73"/>
      <c r="AL8" s="73"/>
      <c r="AM8" s="73"/>
      <c r="AN8" s="73"/>
    </row>
    <row r="9" spans="2:40" ht="90.75" customHeight="1" x14ac:dyDescent="0.2">
      <c r="B9" s="144"/>
      <c r="C9" s="144"/>
      <c r="D9" s="144"/>
      <c r="E9" s="144"/>
      <c r="F9" s="144"/>
      <c r="G9" s="144"/>
      <c r="H9" s="144"/>
      <c r="I9" s="144"/>
      <c r="J9" s="144"/>
      <c r="K9" s="144"/>
      <c r="L9" s="144"/>
      <c r="M9" s="144"/>
      <c r="N9" s="144"/>
      <c r="O9" s="145" t="s">
        <v>6</v>
      </c>
      <c r="P9" s="145"/>
      <c r="Q9" s="145"/>
      <c r="R9" s="145" t="s">
        <v>7</v>
      </c>
      <c r="S9" s="145"/>
      <c r="T9" s="145"/>
      <c r="U9" s="145" t="s">
        <v>8</v>
      </c>
      <c r="V9" s="145"/>
      <c r="W9" s="145"/>
      <c r="X9" s="145" t="s">
        <v>9</v>
      </c>
      <c r="Y9" s="145"/>
      <c r="Z9" s="145"/>
      <c r="AA9" s="144"/>
      <c r="AB9" s="144"/>
      <c r="AC9" s="144"/>
      <c r="AD9" s="144"/>
      <c r="AE9" s="144"/>
      <c r="AF9" s="144"/>
      <c r="AG9" s="144"/>
      <c r="AH9" s="144"/>
      <c r="AI9" s="144"/>
      <c r="AJ9" s="73"/>
      <c r="AK9" s="73"/>
      <c r="AL9" s="73"/>
      <c r="AM9" s="73"/>
      <c r="AN9" s="73"/>
    </row>
    <row r="10" spans="2:40" x14ac:dyDescent="0.2">
      <c r="B10" s="145">
        <v>1</v>
      </c>
      <c r="C10" s="144">
        <v>2</v>
      </c>
      <c r="D10" s="145">
        <v>3</v>
      </c>
      <c r="E10" s="145">
        <v>4</v>
      </c>
      <c r="F10" s="142">
        <v>5</v>
      </c>
      <c r="G10" s="142"/>
      <c r="H10" s="142"/>
      <c r="I10" s="142">
        <v>6</v>
      </c>
      <c r="J10" s="142"/>
      <c r="K10" s="142"/>
      <c r="L10" s="142">
        <v>7</v>
      </c>
      <c r="M10" s="142"/>
      <c r="N10" s="142"/>
      <c r="O10" s="142">
        <v>8</v>
      </c>
      <c r="P10" s="142"/>
      <c r="Q10" s="142"/>
      <c r="R10" s="142">
        <v>9</v>
      </c>
      <c r="S10" s="142"/>
      <c r="T10" s="142"/>
      <c r="U10" s="142">
        <v>10</v>
      </c>
      <c r="V10" s="142"/>
      <c r="W10" s="142"/>
      <c r="X10" s="142">
        <v>11</v>
      </c>
      <c r="Y10" s="142"/>
      <c r="Z10" s="142"/>
      <c r="AA10" s="142">
        <v>12</v>
      </c>
      <c r="AB10" s="142"/>
      <c r="AC10" s="142"/>
      <c r="AD10" s="142" t="s">
        <v>10</v>
      </c>
      <c r="AE10" s="142"/>
      <c r="AF10" s="142"/>
      <c r="AG10" s="142" t="s">
        <v>11</v>
      </c>
      <c r="AH10" s="142"/>
      <c r="AI10" s="66">
        <v>15</v>
      </c>
    </row>
    <row r="11" spans="2:40" x14ac:dyDescent="0.2">
      <c r="B11" s="145"/>
      <c r="C11" s="144"/>
      <c r="D11" s="145"/>
      <c r="E11" s="145"/>
      <c r="F11" s="142" t="s">
        <v>12</v>
      </c>
      <c r="G11" s="142"/>
      <c r="H11" s="67" t="s">
        <v>13</v>
      </c>
      <c r="I11" s="142" t="s">
        <v>12</v>
      </c>
      <c r="J11" s="142"/>
      <c r="K11" s="67" t="s">
        <v>13</v>
      </c>
      <c r="L11" s="142" t="s">
        <v>12</v>
      </c>
      <c r="M11" s="142"/>
      <c r="N11" s="67" t="s">
        <v>13</v>
      </c>
      <c r="O11" s="142" t="s">
        <v>12</v>
      </c>
      <c r="P11" s="142"/>
      <c r="Q11" s="67" t="s">
        <v>13</v>
      </c>
      <c r="R11" s="142" t="s">
        <v>12</v>
      </c>
      <c r="S11" s="142"/>
      <c r="T11" s="55" t="s">
        <v>13</v>
      </c>
      <c r="U11" s="142" t="s">
        <v>12</v>
      </c>
      <c r="V11" s="142"/>
      <c r="W11" s="116" t="s">
        <v>13</v>
      </c>
      <c r="X11" s="142" t="s">
        <v>12</v>
      </c>
      <c r="Y11" s="142"/>
      <c r="Z11" s="67" t="s">
        <v>13</v>
      </c>
      <c r="AA11" s="142" t="s">
        <v>12</v>
      </c>
      <c r="AB11" s="142"/>
      <c r="AC11" s="116" t="s">
        <v>13</v>
      </c>
      <c r="AD11" s="142" t="s">
        <v>12</v>
      </c>
      <c r="AE11" s="142"/>
      <c r="AF11" s="67" t="s">
        <v>13</v>
      </c>
      <c r="AG11" s="67" t="s">
        <v>12</v>
      </c>
      <c r="AH11" s="67" t="s">
        <v>13</v>
      </c>
      <c r="AI11" s="34"/>
    </row>
    <row r="12" spans="2:40" s="25" customFormat="1" ht="33.75" customHeight="1" x14ac:dyDescent="0.2">
      <c r="B12" s="67"/>
      <c r="D12" s="124" t="s">
        <v>128</v>
      </c>
      <c r="E12" s="17"/>
      <c r="F12" s="180"/>
      <c r="G12" s="32"/>
      <c r="H12" s="174">
        <f>H13+H45+H87</f>
        <v>46900864150</v>
      </c>
      <c r="I12" s="19">
        <v>0</v>
      </c>
      <c r="J12" s="19">
        <v>0</v>
      </c>
      <c r="K12" s="19">
        <v>0</v>
      </c>
      <c r="L12" s="35"/>
      <c r="M12" s="36"/>
      <c r="N12" s="74">
        <f>N13+N45+N87</f>
        <v>15861143780</v>
      </c>
      <c r="O12" s="36"/>
      <c r="P12" s="36"/>
      <c r="Q12" s="74">
        <f>Q13+Q46+Q87</f>
        <v>3020231438</v>
      </c>
      <c r="R12" s="67"/>
      <c r="S12" s="36"/>
      <c r="T12" s="74">
        <f>T13+T46+T87</f>
        <v>5738003908</v>
      </c>
      <c r="U12" s="117"/>
      <c r="V12" s="67"/>
      <c r="W12" s="74">
        <f>W13+W46+W87</f>
        <v>9434490908</v>
      </c>
      <c r="X12" s="130"/>
      <c r="Y12" s="130"/>
      <c r="Z12" s="74">
        <f>Z13+Z46+Z87</f>
        <v>14229035993.48</v>
      </c>
      <c r="AA12" s="67"/>
      <c r="AB12" s="67"/>
      <c r="AC12" s="74">
        <f>AC13+AC46+AC87</f>
        <v>14229035993.48</v>
      </c>
      <c r="AD12" s="35"/>
      <c r="AE12" s="36"/>
      <c r="AF12" s="74">
        <f>AF13+AF46+AF87</f>
        <v>14229035993.48</v>
      </c>
      <c r="AG12" s="20"/>
      <c r="AH12" s="21">
        <f>AF12/H12</f>
        <v>0.30338536936061977</v>
      </c>
      <c r="AI12" s="54"/>
    </row>
    <row r="13" spans="2:40" s="75" customFormat="1" ht="73.5" customHeight="1" x14ac:dyDescent="0.2">
      <c r="B13" s="3" t="s">
        <v>6</v>
      </c>
      <c r="C13" s="192" t="s">
        <v>237</v>
      </c>
      <c r="D13" s="152" t="s">
        <v>15</v>
      </c>
      <c r="E13" s="153" t="s">
        <v>134</v>
      </c>
      <c r="F13" s="175">
        <v>83</v>
      </c>
      <c r="G13" s="128" t="s">
        <v>117</v>
      </c>
      <c r="H13" s="176">
        <f>AF13*5</f>
        <v>42121323240</v>
      </c>
      <c r="I13" s="19">
        <v>0</v>
      </c>
      <c r="J13" s="19">
        <v>0</v>
      </c>
      <c r="K13" s="19">
        <v>0</v>
      </c>
      <c r="L13" s="35">
        <v>81</v>
      </c>
      <c r="M13" s="36" t="s">
        <v>117</v>
      </c>
      <c r="N13" s="163">
        <v>9588691983</v>
      </c>
      <c r="O13" s="36">
        <v>0</v>
      </c>
      <c r="P13" s="36" t="s">
        <v>117</v>
      </c>
      <c r="Q13" s="18">
        <f>Q14+Q17+Q22+Q25+Q36+Q40</f>
        <v>1807616325</v>
      </c>
      <c r="R13" s="67">
        <v>80.95</v>
      </c>
      <c r="S13" s="36" t="s">
        <v>117</v>
      </c>
      <c r="T13" s="18">
        <f>T14+T17+T22+T25+T36+T40</f>
        <v>3688416760</v>
      </c>
      <c r="U13" s="120">
        <v>0</v>
      </c>
      <c r="V13" s="36" t="s">
        <v>117</v>
      </c>
      <c r="W13" s="18">
        <f>W14+W17+W22+W25+W33+W36+W40</f>
        <v>5902082685</v>
      </c>
      <c r="X13" s="128">
        <v>0</v>
      </c>
      <c r="Y13" s="128" t="s">
        <v>117</v>
      </c>
      <c r="Z13" s="163">
        <v>8424264648</v>
      </c>
      <c r="AA13" s="130" t="s">
        <v>227</v>
      </c>
      <c r="AB13" s="36" t="s">
        <v>117</v>
      </c>
      <c r="AC13" s="163">
        <v>8424264648</v>
      </c>
      <c r="AD13" s="130" t="s">
        <v>227</v>
      </c>
      <c r="AE13" s="36" t="s">
        <v>117</v>
      </c>
      <c r="AF13" s="5">
        <f>SUM(AF14,AF17,AF22,AF25,AF33,AF36,AF40)</f>
        <v>8424264648</v>
      </c>
      <c r="AG13" s="130" t="s">
        <v>227</v>
      </c>
      <c r="AH13" s="21">
        <f>AF13/H13</f>
        <v>0.2</v>
      </c>
      <c r="AI13" s="14" t="s">
        <v>19</v>
      </c>
    </row>
    <row r="14" spans="2:40" s="75" customFormat="1" ht="25.5" x14ac:dyDescent="0.2">
      <c r="B14" s="3">
        <v>1</v>
      </c>
      <c r="C14" s="123"/>
      <c r="D14" s="152" t="s">
        <v>16</v>
      </c>
      <c r="E14" s="153" t="s">
        <v>135</v>
      </c>
      <c r="F14" s="175">
        <v>83</v>
      </c>
      <c r="G14" s="128" t="s">
        <v>108</v>
      </c>
      <c r="H14" s="176">
        <f t="shared" ref="H14:H62" si="0">AF14*5</f>
        <v>136866145</v>
      </c>
      <c r="I14" s="19">
        <v>0</v>
      </c>
      <c r="J14" s="19">
        <v>0</v>
      </c>
      <c r="K14" s="19">
        <v>0</v>
      </c>
      <c r="L14" s="76">
        <v>81</v>
      </c>
      <c r="M14" s="36" t="s">
        <v>108</v>
      </c>
      <c r="N14" s="163">
        <v>44622543</v>
      </c>
      <c r="O14" s="36">
        <v>0</v>
      </c>
      <c r="P14" s="36" t="s">
        <v>108</v>
      </c>
      <c r="Q14" s="18">
        <f>SUM(Q15:Q16)</f>
        <v>4531620</v>
      </c>
      <c r="R14" s="67">
        <v>80.95</v>
      </c>
      <c r="S14" s="36" t="s">
        <v>108</v>
      </c>
      <c r="T14" s="18">
        <f>SUM(T15:T16)</f>
        <v>22285710</v>
      </c>
      <c r="U14" s="120">
        <v>0</v>
      </c>
      <c r="V14" s="36" t="s">
        <v>108</v>
      </c>
      <c r="W14" s="18">
        <f>SUM(W15:W16)</f>
        <v>22285710</v>
      </c>
      <c r="X14" s="128">
        <v>0</v>
      </c>
      <c r="Y14" s="128" t="s">
        <v>108</v>
      </c>
      <c r="Z14" s="163">
        <v>27373229</v>
      </c>
      <c r="AA14" s="130" t="s">
        <v>228</v>
      </c>
      <c r="AB14" s="36" t="s">
        <v>108</v>
      </c>
      <c r="AC14" s="163">
        <v>27373229</v>
      </c>
      <c r="AD14" s="130" t="s">
        <v>228</v>
      </c>
      <c r="AE14" s="36" t="s">
        <v>108</v>
      </c>
      <c r="AF14" s="5">
        <f>SUM(AC14,K14)</f>
        <v>27373229</v>
      </c>
      <c r="AG14" s="130" t="s">
        <v>228</v>
      </c>
      <c r="AH14" s="21">
        <f t="shared" ref="AH14:AH62" si="1">AF14/H14</f>
        <v>0.2</v>
      </c>
      <c r="AI14" s="14" t="s">
        <v>19</v>
      </c>
    </row>
    <row r="15" spans="2:40" s="25" customFormat="1" ht="25.5" x14ac:dyDescent="0.2">
      <c r="B15" s="4">
        <v>1</v>
      </c>
      <c r="C15" s="123"/>
      <c r="D15" s="154" t="s">
        <v>17</v>
      </c>
      <c r="E15" s="155" t="s">
        <v>18</v>
      </c>
      <c r="F15" s="179">
        <f>AD15*5</f>
        <v>55</v>
      </c>
      <c r="G15" s="129" t="s">
        <v>110</v>
      </c>
      <c r="H15" s="176">
        <f t="shared" si="0"/>
        <v>94449445</v>
      </c>
      <c r="I15" s="19">
        <v>0</v>
      </c>
      <c r="J15" s="19">
        <v>0</v>
      </c>
      <c r="K15" s="19">
        <v>0</v>
      </c>
      <c r="L15" s="37">
        <v>11</v>
      </c>
      <c r="M15" s="69" t="s">
        <v>110</v>
      </c>
      <c r="N15" s="164">
        <v>27634644</v>
      </c>
      <c r="O15" s="37">
        <v>5</v>
      </c>
      <c r="P15" s="69" t="s">
        <v>110</v>
      </c>
      <c r="Q15" s="19">
        <v>4531620</v>
      </c>
      <c r="R15" s="69">
        <v>2</v>
      </c>
      <c r="S15" s="69" t="s">
        <v>110</v>
      </c>
      <c r="T15" s="19">
        <v>13802370</v>
      </c>
      <c r="U15" s="121">
        <v>1</v>
      </c>
      <c r="V15" s="69" t="s">
        <v>110</v>
      </c>
      <c r="W15" s="19">
        <v>13802370</v>
      </c>
      <c r="X15" s="167">
        <v>3</v>
      </c>
      <c r="Y15" s="129" t="s">
        <v>110</v>
      </c>
      <c r="Z15" s="164">
        <v>18889889</v>
      </c>
      <c r="AA15" s="77">
        <f t="shared" ref="AA15:AA44" si="2">O15+R15+U15+X15</f>
        <v>11</v>
      </c>
      <c r="AB15" s="69" t="s">
        <v>110</v>
      </c>
      <c r="AC15" s="164">
        <v>18889889</v>
      </c>
      <c r="AD15" s="38">
        <f t="shared" ref="AD15:AD44" si="3">I15+AA15</f>
        <v>11</v>
      </c>
      <c r="AE15" s="69" t="s">
        <v>110</v>
      </c>
      <c r="AF15" s="26">
        <f>SUM(AC15,K15)</f>
        <v>18889889</v>
      </c>
      <c r="AG15" s="20">
        <f>AD15/F15</f>
        <v>0.2</v>
      </c>
      <c r="AH15" s="21">
        <f t="shared" si="1"/>
        <v>0.2</v>
      </c>
      <c r="AI15" s="14" t="s">
        <v>19</v>
      </c>
    </row>
    <row r="16" spans="2:40" s="25" customFormat="1" ht="38.25" x14ac:dyDescent="0.2">
      <c r="B16" s="4">
        <v>2</v>
      </c>
      <c r="C16" s="123"/>
      <c r="D16" s="154" t="s">
        <v>20</v>
      </c>
      <c r="E16" s="156" t="s">
        <v>136</v>
      </c>
      <c r="F16" s="179">
        <f t="shared" ref="F16:F62" si="4">AD16*5</f>
        <v>20</v>
      </c>
      <c r="G16" s="129" t="s">
        <v>112</v>
      </c>
      <c r="H16" s="176">
        <f t="shared" si="0"/>
        <v>42416700</v>
      </c>
      <c r="I16" s="19">
        <v>0</v>
      </c>
      <c r="J16" s="19">
        <v>0</v>
      </c>
      <c r="K16" s="19">
        <v>0</v>
      </c>
      <c r="L16" s="37">
        <v>4</v>
      </c>
      <c r="M16" s="69" t="s">
        <v>112</v>
      </c>
      <c r="N16" s="164">
        <v>16987899</v>
      </c>
      <c r="O16" s="37">
        <v>2</v>
      </c>
      <c r="P16" s="69" t="s">
        <v>112</v>
      </c>
      <c r="Q16" s="19">
        <v>0</v>
      </c>
      <c r="R16" s="69">
        <v>0</v>
      </c>
      <c r="S16" s="69" t="s">
        <v>112</v>
      </c>
      <c r="T16" s="19">
        <v>8483340</v>
      </c>
      <c r="U16" s="121">
        <v>1</v>
      </c>
      <c r="V16" s="69" t="s">
        <v>112</v>
      </c>
      <c r="W16" s="19">
        <v>8483340</v>
      </c>
      <c r="X16" s="167">
        <v>1</v>
      </c>
      <c r="Y16" s="129" t="s">
        <v>112</v>
      </c>
      <c r="Z16" s="164">
        <v>8483340</v>
      </c>
      <c r="AA16" s="77">
        <f t="shared" si="2"/>
        <v>4</v>
      </c>
      <c r="AB16" s="69" t="s">
        <v>112</v>
      </c>
      <c r="AC16" s="164">
        <v>8483340</v>
      </c>
      <c r="AD16" s="38">
        <f t="shared" si="3"/>
        <v>4</v>
      </c>
      <c r="AE16" s="69" t="s">
        <v>112</v>
      </c>
      <c r="AF16" s="14">
        <f>SUM(AC16,K16)</f>
        <v>8483340</v>
      </c>
      <c r="AG16" s="20">
        <f t="shared" ref="AG16:AG62" si="5">AD16/F16</f>
        <v>0.2</v>
      </c>
      <c r="AH16" s="21">
        <f t="shared" si="1"/>
        <v>0.2</v>
      </c>
      <c r="AI16" s="14" t="s">
        <v>19</v>
      </c>
    </row>
    <row r="17" spans="2:35" s="75" customFormat="1" ht="25.5" x14ac:dyDescent="0.2">
      <c r="B17" s="3">
        <v>2</v>
      </c>
      <c r="C17" s="123"/>
      <c r="D17" s="152" t="s">
        <v>21</v>
      </c>
      <c r="E17" s="153" t="s">
        <v>137</v>
      </c>
      <c r="F17" s="179">
        <f t="shared" si="4"/>
        <v>500</v>
      </c>
      <c r="G17" s="56" t="s">
        <v>109</v>
      </c>
      <c r="H17" s="176">
        <f t="shared" si="0"/>
        <v>32868256050</v>
      </c>
      <c r="I17" s="19">
        <v>0</v>
      </c>
      <c r="J17" s="19">
        <v>0</v>
      </c>
      <c r="K17" s="19">
        <v>0</v>
      </c>
      <c r="L17" s="36">
        <v>100</v>
      </c>
      <c r="M17" s="56" t="s">
        <v>109</v>
      </c>
      <c r="N17" s="163">
        <v>7402364859</v>
      </c>
      <c r="O17" s="39" t="s">
        <v>121</v>
      </c>
      <c r="P17" s="56" t="s">
        <v>109</v>
      </c>
      <c r="Q17" s="18">
        <f>SUM(Q18:Q21)</f>
        <v>1407741072</v>
      </c>
      <c r="R17" s="69">
        <v>25</v>
      </c>
      <c r="S17" s="56" t="s">
        <v>109</v>
      </c>
      <c r="T17" s="18">
        <f>SUM(T18:T21)</f>
        <v>3099854869</v>
      </c>
      <c r="U17" s="121">
        <v>25</v>
      </c>
      <c r="V17" s="56" t="s">
        <v>109</v>
      </c>
      <c r="W17" s="18">
        <f>SUM(W18:W21)</f>
        <v>4887197713</v>
      </c>
      <c r="X17" s="168" t="s">
        <v>121</v>
      </c>
      <c r="Y17" s="56" t="s">
        <v>109</v>
      </c>
      <c r="Z17" s="163">
        <v>6573651210</v>
      </c>
      <c r="AA17" s="78">
        <f t="shared" si="2"/>
        <v>100</v>
      </c>
      <c r="AB17" s="56" t="s">
        <v>109</v>
      </c>
      <c r="AC17" s="163">
        <v>6573651210</v>
      </c>
      <c r="AD17" s="40">
        <f t="shared" si="3"/>
        <v>100</v>
      </c>
      <c r="AE17" s="56" t="s">
        <v>109</v>
      </c>
      <c r="AF17" s="5">
        <f t="shared" ref="AF17:AF21" si="6">SUM(AC17,K17)</f>
        <v>6573651210</v>
      </c>
      <c r="AG17" s="20">
        <f t="shared" si="5"/>
        <v>0.2</v>
      </c>
      <c r="AH17" s="21">
        <f t="shared" si="1"/>
        <v>0.2</v>
      </c>
      <c r="AI17" s="14" t="s">
        <v>19</v>
      </c>
    </row>
    <row r="18" spans="2:35" s="25" customFormat="1" ht="33.75" x14ac:dyDescent="0.2">
      <c r="B18" s="4">
        <v>3</v>
      </c>
      <c r="C18" s="123"/>
      <c r="D18" s="154" t="s">
        <v>22</v>
      </c>
      <c r="E18" s="155" t="s">
        <v>138</v>
      </c>
      <c r="F18" s="179">
        <f t="shared" si="4"/>
        <v>230</v>
      </c>
      <c r="G18" s="129" t="s">
        <v>125</v>
      </c>
      <c r="H18" s="176">
        <f t="shared" si="0"/>
        <v>28677594925</v>
      </c>
      <c r="I18" s="19">
        <v>0</v>
      </c>
      <c r="J18" s="19">
        <v>0</v>
      </c>
      <c r="K18" s="19">
        <v>0</v>
      </c>
      <c r="L18" s="37">
        <v>46</v>
      </c>
      <c r="M18" s="69" t="s">
        <v>122</v>
      </c>
      <c r="N18" s="164">
        <v>6472698273</v>
      </c>
      <c r="O18" s="37">
        <v>46</v>
      </c>
      <c r="P18" s="69" t="s">
        <v>122</v>
      </c>
      <c r="Q18" s="19">
        <v>1306758870</v>
      </c>
      <c r="R18" s="68">
        <v>0</v>
      </c>
      <c r="S18" s="69" t="s">
        <v>122</v>
      </c>
      <c r="T18" s="19">
        <v>2873469339</v>
      </c>
      <c r="U18" s="119">
        <v>0</v>
      </c>
      <c r="V18" s="69" t="s">
        <v>122</v>
      </c>
      <c r="W18" s="19">
        <v>4315103586</v>
      </c>
      <c r="X18" s="167">
        <v>0</v>
      </c>
      <c r="Y18" s="129" t="s">
        <v>122</v>
      </c>
      <c r="Z18" s="164">
        <v>5735518985</v>
      </c>
      <c r="AA18" s="77">
        <f t="shared" si="2"/>
        <v>46</v>
      </c>
      <c r="AB18" s="69" t="s">
        <v>122</v>
      </c>
      <c r="AC18" s="164">
        <v>5735518985</v>
      </c>
      <c r="AD18" s="38">
        <f t="shared" si="3"/>
        <v>46</v>
      </c>
      <c r="AE18" s="69" t="s">
        <v>125</v>
      </c>
      <c r="AF18" s="26">
        <f t="shared" si="6"/>
        <v>5735518985</v>
      </c>
      <c r="AG18" s="20">
        <f t="shared" si="5"/>
        <v>0.2</v>
      </c>
      <c r="AH18" s="21">
        <f t="shared" si="1"/>
        <v>0.2</v>
      </c>
      <c r="AI18" s="14" t="s">
        <v>19</v>
      </c>
    </row>
    <row r="19" spans="2:35" s="25" customFormat="1" ht="25.5" x14ac:dyDescent="0.2">
      <c r="B19" s="4">
        <v>4</v>
      </c>
      <c r="C19" s="123"/>
      <c r="D19" s="154" t="s">
        <v>23</v>
      </c>
      <c r="E19" s="155" t="s">
        <v>139</v>
      </c>
      <c r="F19" s="179">
        <f t="shared" si="4"/>
        <v>440</v>
      </c>
      <c r="G19" s="129" t="s">
        <v>110</v>
      </c>
      <c r="H19" s="176">
        <f t="shared" si="0"/>
        <v>4116567615</v>
      </c>
      <c r="I19" s="19">
        <v>0</v>
      </c>
      <c r="J19" s="19">
        <v>0</v>
      </c>
      <c r="K19" s="19">
        <v>0</v>
      </c>
      <c r="L19" s="37">
        <v>100</v>
      </c>
      <c r="M19" s="69" t="s">
        <v>110</v>
      </c>
      <c r="N19" s="164">
        <v>904460151</v>
      </c>
      <c r="O19" s="37">
        <v>25</v>
      </c>
      <c r="P19" s="69" t="s">
        <v>110</v>
      </c>
      <c r="Q19" s="19">
        <v>100982202</v>
      </c>
      <c r="R19" s="68">
        <v>25</v>
      </c>
      <c r="S19" s="69" t="s">
        <v>110</v>
      </c>
      <c r="T19" s="19">
        <v>226385530</v>
      </c>
      <c r="U19" s="119">
        <v>25</v>
      </c>
      <c r="V19" s="69" t="s">
        <v>110</v>
      </c>
      <c r="W19" s="19">
        <v>563668523</v>
      </c>
      <c r="X19" s="167">
        <v>13</v>
      </c>
      <c r="Y19" s="129" t="s">
        <v>110</v>
      </c>
      <c r="Z19" s="164">
        <v>823313523</v>
      </c>
      <c r="AA19" s="77">
        <f t="shared" si="2"/>
        <v>88</v>
      </c>
      <c r="AB19" s="69" t="s">
        <v>110</v>
      </c>
      <c r="AC19" s="164">
        <v>823313523</v>
      </c>
      <c r="AD19" s="38">
        <f>I19+AA19</f>
        <v>88</v>
      </c>
      <c r="AE19" s="69" t="s">
        <v>110</v>
      </c>
      <c r="AF19" s="26">
        <f t="shared" si="6"/>
        <v>823313523</v>
      </c>
      <c r="AG19" s="20">
        <f t="shared" si="5"/>
        <v>0.2</v>
      </c>
      <c r="AH19" s="21">
        <f t="shared" si="1"/>
        <v>0.2</v>
      </c>
      <c r="AI19" s="14" t="s">
        <v>19</v>
      </c>
    </row>
    <row r="20" spans="2:35" s="25" customFormat="1" ht="25.5" x14ac:dyDescent="0.2">
      <c r="B20" s="4">
        <v>5</v>
      </c>
      <c r="C20" s="123"/>
      <c r="D20" s="154" t="s">
        <v>24</v>
      </c>
      <c r="E20" s="155" t="s">
        <v>140</v>
      </c>
      <c r="F20" s="179">
        <f t="shared" si="4"/>
        <v>5</v>
      </c>
      <c r="G20" s="129" t="s">
        <v>112</v>
      </c>
      <c r="H20" s="176">
        <f t="shared" si="0"/>
        <v>30420000</v>
      </c>
      <c r="I20" s="19">
        <v>0</v>
      </c>
      <c r="J20" s="19">
        <v>0</v>
      </c>
      <c r="K20" s="19">
        <v>0</v>
      </c>
      <c r="L20" s="37">
        <v>1</v>
      </c>
      <c r="M20" s="69" t="s">
        <v>112</v>
      </c>
      <c r="N20" s="164">
        <v>12722709</v>
      </c>
      <c r="O20" s="41">
        <v>1</v>
      </c>
      <c r="P20" s="69" t="s">
        <v>112</v>
      </c>
      <c r="Q20" s="19">
        <v>0</v>
      </c>
      <c r="R20" s="69">
        <v>0</v>
      </c>
      <c r="S20" s="69" t="s">
        <v>112</v>
      </c>
      <c r="T20" s="19">
        <v>0</v>
      </c>
      <c r="U20" s="121">
        <v>0</v>
      </c>
      <c r="V20" s="69" t="s">
        <v>112</v>
      </c>
      <c r="W20" s="19">
        <v>8425604</v>
      </c>
      <c r="X20" s="167">
        <v>0</v>
      </c>
      <c r="Y20" s="129" t="s">
        <v>112</v>
      </c>
      <c r="Z20" s="164">
        <v>8425604</v>
      </c>
      <c r="AA20" s="77">
        <f t="shared" si="2"/>
        <v>1</v>
      </c>
      <c r="AB20" s="69" t="s">
        <v>112</v>
      </c>
      <c r="AC20" s="164">
        <v>8425604</v>
      </c>
      <c r="AD20" s="38">
        <f t="shared" si="3"/>
        <v>1</v>
      </c>
      <c r="AE20" s="69" t="s">
        <v>112</v>
      </c>
      <c r="AF20" s="24">
        <v>6084000</v>
      </c>
      <c r="AG20" s="20">
        <f t="shared" si="5"/>
        <v>0.2</v>
      </c>
      <c r="AH20" s="21">
        <f t="shared" si="1"/>
        <v>0.2</v>
      </c>
      <c r="AI20" s="14" t="s">
        <v>19</v>
      </c>
    </row>
    <row r="21" spans="2:35" s="25" customFormat="1" ht="38.25" x14ac:dyDescent="0.2">
      <c r="B21" s="4">
        <v>6</v>
      </c>
      <c r="C21" s="123"/>
      <c r="D21" s="154" t="s">
        <v>141</v>
      </c>
      <c r="E21" s="156" t="s">
        <v>142</v>
      </c>
      <c r="F21" s="179">
        <f t="shared" si="4"/>
        <v>90</v>
      </c>
      <c r="G21" s="129" t="s">
        <v>112</v>
      </c>
      <c r="H21" s="176">
        <f t="shared" si="0"/>
        <v>31965490</v>
      </c>
      <c r="I21" s="19">
        <v>0</v>
      </c>
      <c r="J21" s="19">
        <v>0</v>
      </c>
      <c r="K21" s="19">
        <v>0</v>
      </c>
      <c r="L21" s="37">
        <v>18</v>
      </c>
      <c r="M21" s="69" t="s">
        <v>118</v>
      </c>
      <c r="N21" s="164">
        <v>12483726</v>
      </c>
      <c r="O21" s="41">
        <v>4</v>
      </c>
      <c r="P21" s="69" t="s">
        <v>118</v>
      </c>
      <c r="Q21" s="19">
        <v>0</v>
      </c>
      <c r="R21" s="69">
        <v>5</v>
      </c>
      <c r="S21" s="69" t="s">
        <v>118</v>
      </c>
      <c r="T21" s="19">
        <v>0</v>
      </c>
      <c r="U21" s="121">
        <v>4</v>
      </c>
      <c r="V21" s="69" t="s">
        <v>118</v>
      </c>
      <c r="W21" s="19">
        <v>0</v>
      </c>
      <c r="X21" s="167">
        <v>5</v>
      </c>
      <c r="Y21" s="129" t="s">
        <v>118</v>
      </c>
      <c r="Z21" s="164">
        <v>6393098</v>
      </c>
      <c r="AA21" s="77">
        <f t="shared" si="2"/>
        <v>18</v>
      </c>
      <c r="AB21" s="69" t="s">
        <v>118</v>
      </c>
      <c r="AC21" s="164">
        <v>6393098</v>
      </c>
      <c r="AD21" s="38">
        <f t="shared" si="3"/>
        <v>18</v>
      </c>
      <c r="AE21" s="69" t="s">
        <v>112</v>
      </c>
      <c r="AF21" s="26">
        <f t="shared" si="6"/>
        <v>6393098</v>
      </c>
      <c r="AG21" s="20">
        <f t="shared" si="5"/>
        <v>0.2</v>
      </c>
      <c r="AH21" s="21">
        <f t="shared" si="1"/>
        <v>0.2</v>
      </c>
      <c r="AI21" s="14" t="s">
        <v>19</v>
      </c>
    </row>
    <row r="22" spans="2:35" s="79" customFormat="1" ht="25.5" x14ac:dyDescent="0.2">
      <c r="B22" s="3">
        <v>3</v>
      </c>
      <c r="C22" s="123"/>
      <c r="D22" s="152" t="s">
        <v>25</v>
      </c>
      <c r="E22" s="157" t="s">
        <v>26</v>
      </c>
      <c r="F22" s="175">
        <v>80</v>
      </c>
      <c r="G22" s="131" t="s">
        <v>108</v>
      </c>
      <c r="H22" s="176">
        <f t="shared" si="0"/>
        <v>1041600145</v>
      </c>
      <c r="I22" s="19">
        <v>0</v>
      </c>
      <c r="J22" s="19">
        <v>0</v>
      </c>
      <c r="K22" s="19">
        <v>0</v>
      </c>
      <c r="L22" s="70">
        <v>70</v>
      </c>
      <c r="M22" s="70" t="s">
        <v>108</v>
      </c>
      <c r="N22" s="163">
        <v>225500000</v>
      </c>
      <c r="O22" s="70" t="s">
        <v>106</v>
      </c>
      <c r="P22" s="70" t="s">
        <v>108</v>
      </c>
      <c r="Q22" s="18">
        <f>SUM(Q23:Q24)</f>
        <v>131824000</v>
      </c>
      <c r="R22" s="67">
        <v>0</v>
      </c>
      <c r="S22" s="70" t="s">
        <v>108</v>
      </c>
      <c r="T22" s="18">
        <f>SUM(T23:T24)</f>
        <v>132974000</v>
      </c>
      <c r="U22" s="117">
        <v>0</v>
      </c>
      <c r="V22" s="70" t="s">
        <v>108</v>
      </c>
      <c r="W22" s="18">
        <f>SUM(W23:W24)</f>
        <v>144480680</v>
      </c>
      <c r="X22" s="130">
        <v>0</v>
      </c>
      <c r="Y22" s="131" t="s">
        <v>108</v>
      </c>
      <c r="Z22" s="163">
        <v>208320029</v>
      </c>
      <c r="AA22" s="130" t="s">
        <v>229</v>
      </c>
      <c r="AB22" s="70" t="s">
        <v>108</v>
      </c>
      <c r="AC22" s="163">
        <v>208320029</v>
      </c>
      <c r="AD22" s="15">
        <v>77.39</v>
      </c>
      <c r="AE22" s="70" t="s">
        <v>108</v>
      </c>
      <c r="AF22" s="5">
        <f t="shared" ref="AF22:AF29" si="7">SUM(AC22,K22)</f>
        <v>208320029</v>
      </c>
      <c r="AG22" s="20">
        <f>AD22/F22</f>
        <v>0.96737499999999998</v>
      </c>
      <c r="AH22" s="21">
        <f t="shared" si="1"/>
        <v>0.2</v>
      </c>
      <c r="AI22" s="14" t="s">
        <v>19</v>
      </c>
    </row>
    <row r="23" spans="2:35" s="25" customFormat="1" ht="25.5" x14ac:dyDescent="0.2">
      <c r="B23" s="4">
        <v>7</v>
      </c>
      <c r="C23" s="123"/>
      <c r="D23" s="154" t="s">
        <v>143</v>
      </c>
      <c r="E23" s="155" t="s">
        <v>144</v>
      </c>
      <c r="F23" s="179">
        <f t="shared" si="4"/>
        <v>20</v>
      </c>
      <c r="G23" s="129" t="s">
        <v>119</v>
      </c>
      <c r="H23" s="176">
        <f t="shared" si="0"/>
        <v>659120000</v>
      </c>
      <c r="I23" s="19">
        <v>0</v>
      </c>
      <c r="J23" s="19">
        <v>0</v>
      </c>
      <c r="K23" s="19">
        <v>0</v>
      </c>
      <c r="L23" s="37">
        <v>4</v>
      </c>
      <c r="M23" s="69" t="s">
        <v>119</v>
      </c>
      <c r="N23" s="164">
        <v>142500000</v>
      </c>
      <c r="O23" s="41">
        <v>0</v>
      </c>
      <c r="P23" s="69" t="s">
        <v>119</v>
      </c>
      <c r="Q23" s="19">
        <v>131824000</v>
      </c>
      <c r="R23" s="68">
        <v>4</v>
      </c>
      <c r="S23" s="69" t="s">
        <v>119</v>
      </c>
      <c r="T23" s="19">
        <v>131824000</v>
      </c>
      <c r="U23" s="119">
        <v>0</v>
      </c>
      <c r="V23" s="69" t="s">
        <v>119</v>
      </c>
      <c r="W23" s="19">
        <v>131824000</v>
      </c>
      <c r="X23" s="169">
        <v>0</v>
      </c>
      <c r="Y23" s="129" t="s">
        <v>119</v>
      </c>
      <c r="Z23" s="164">
        <v>131824000</v>
      </c>
      <c r="AA23" s="77">
        <f t="shared" si="2"/>
        <v>4</v>
      </c>
      <c r="AB23" s="69" t="s">
        <v>119</v>
      </c>
      <c r="AC23" s="164">
        <v>131824000</v>
      </c>
      <c r="AD23" s="38">
        <f t="shared" si="3"/>
        <v>4</v>
      </c>
      <c r="AE23" s="69" t="s">
        <v>119</v>
      </c>
      <c r="AF23" s="26">
        <f>SUM(K23,AC23)</f>
        <v>131824000</v>
      </c>
      <c r="AG23" s="20">
        <f t="shared" si="5"/>
        <v>0.2</v>
      </c>
      <c r="AH23" s="21">
        <f t="shared" si="1"/>
        <v>0.2</v>
      </c>
      <c r="AI23" s="14" t="s">
        <v>19</v>
      </c>
    </row>
    <row r="24" spans="2:35" s="25" customFormat="1" ht="67.5" customHeight="1" x14ac:dyDescent="0.2">
      <c r="B24" s="4">
        <v>8</v>
      </c>
      <c r="C24" s="123"/>
      <c r="D24" s="154" t="s">
        <v>27</v>
      </c>
      <c r="E24" s="156" t="s">
        <v>145</v>
      </c>
      <c r="F24" s="179">
        <f t="shared" si="4"/>
        <v>75</v>
      </c>
      <c r="G24" s="129" t="s">
        <v>111</v>
      </c>
      <c r="H24" s="176">
        <f t="shared" si="0"/>
        <v>382480145</v>
      </c>
      <c r="I24" s="19">
        <v>0</v>
      </c>
      <c r="J24" s="19">
        <v>0</v>
      </c>
      <c r="K24" s="19">
        <v>0</v>
      </c>
      <c r="L24" s="37">
        <v>12</v>
      </c>
      <c r="M24" s="69" t="s">
        <v>111</v>
      </c>
      <c r="N24" s="164">
        <v>83000000</v>
      </c>
      <c r="O24" s="41">
        <v>5</v>
      </c>
      <c r="P24" s="69" t="s">
        <v>111</v>
      </c>
      <c r="Q24" s="19">
        <v>0</v>
      </c>
      <c r="R24" s="68">
        <v>0</v>
      </c>
      <c r="S24" s="69" t="s">
        <v>111</v>
      </c>
      <c r="T24" s="19">
        <v>1150000</v>
      </c>
      <c r="U24" s="119">
        <v>5</v>
      </c>
      <c r="V24" s="69" t="s">
        <v>111</v>
      </c>
      <c r="W24" s="19">
        <v>12656680</v>
      </c>
      <c r="X24" s="167">
        <v>5</v>
      </c>
      <c r="Y24" s="129" t="s">
        <v>111</v>
      </c>
      <c r="Z24" s="164">
        <v>76496029</v>
      </c>
      <c r="AA24" s="77">
        <f t="shared" si="2"/>
        <v>15</v>
      </c>
      <c r="AB24" s="69" t="s">
        <v>111</v>
      </c>
      <c r="AC24" s="164">
        <v>76496029</v>
      </c>
      <c r="AD24" s="38">
        <f t="shared" si="3"/>
        <v>15</v>
      </c>
      <c r="AE24" s="69" t="s">
        <v>111</v>
      </c>
      <c r="AF24" s="26">
        <f>SUM(AC24,K24)</f>
        <v>76496029</v>
      </c>
      <c r="AG24" s="20">
        <f t="shared" si="5"/>
        <v>0.2</v>
      </c>
      <c r="AH24" s="21">
        <f t="shared" si="1"/>
        <v>0.2</v>
      </c>
      <c r="AI24" s="14" t="s">
        <v>19</v>
      </c>
    </row>
    <row r="25" spans="2:35" s="75" customFormat="1" ht="27" x14ac:dyDescent="0.2">
      <c r="B25" s="3">
        <v>4</v>
      </c>
      <c r="C25" s="123"/>
      <c r="D25" s="152" t="s">
        <v>28</v>
      </c>
      <c r="E25" s="157" t="s">
        <v>146</v>
      </c>
      <c r="F25" s="179">
        <f t="shared" si="4"/>
        <v>500</v>
      </c>
      <c r="G25" s="56" t="s">
        <v>109</v>
      </c>
      <c r="H25" s="176">
        <f t="shared" si="0"/>
        <v>2106436695</v>
      </c>
      <c r="I25" s="19">
        <v>0</v>
      </c>
      <c r="J25" s="19">
        <v>0</v>
      </c>
      <c r="K25" s="19">
        <v>0</v>
      </c>
      <c r="L25" s="36">
        <v>100</v>
      </c>
      <c r="M25" s="56" t="s">
        <v>109</v>
      </c>
      <c r="N25" s="163">
        <v>533968721</v>
      </c>
      <c r="O25" s="70">
        <v>25</v>
      </c>
      <c r="P25" s="56" t="s">
        <v>109</v>
      </c>
      <c r="Q25" s="18">
        <f>SUM(Q26:Q35)</f>
        <v>90345147</v>
      </c>
      <c r="R25" s="69">
        <v>25</v>
      </c>
      <c r="S25" s="56" t="s">
        <v>109</v>
      </c>
      <c r="T25" s="18">
        <f>SUM(T26:T35)</f>
        <v>137744034</v>
      </c>
      <c r="U25" s="121">
        <v>25</v>
      </c>
      <c r="V25" s="56" t="s">
        <v>109</v>
      </c>
      <c r="W25" s="18">
        <f>SUM(W26:W32)</f>
        <v>291153320</v>
      </c>
      <c r="X25" s="168" t="s">
        <v>121</v>
      </c>
      <c r="Y25" s="56" t="s">
        <v>109</v>
      </c>
      <c r="Z25" s="163">
        <v>421287339</v>
      </c>
      <c r="AA25" s="78">
        <f t="shared" si="2"/>
        <v>100</v>
      </c>
      <c r="AB25" s="56" t="s">
        <v>109</v>
      </c>
      <c r="AC25" s="163">
        <v>421287339</v>
      </c>
      <c r="AD25" s="40">
        <f t="shared" si="3"/>
        <v>100</v>
      </c>
      <c r="AE25" s="56" t="s">
        <v>109</v>
      </c>
      <c r="AF25" s="5">
        <f t="shared" si="7"/>
        <v>421287339</v>
      </c>
      <c r="AG25" s="20">
        <f t="shared" si="5"/>
        <v>0.2</v>
      </c>
      <c r="AH25" s="21">
        <f t="shared" si="1"/>
        <v>0.2</v>
      </c>
      <c r="AI25" s="14" t="s">
        <v>19</v>
      </c>
    </row>
    <row r="26" spans="2:35" s="25" customFormat="1" ht="25.5" x14ac:dyDescent="0.2">
      <c r="B26" s="4">
        <v>9</v>
      </c>
      <c r="C26" s="123"/>
      <c r="D26" s="154" t="s">
        <v>29</v>
      </c>
      <c r="E26" s="155" t="s">
        <v>147</v>
      </c>
      <c r="F26" s="179">
        <f t="shared" si="4"/>
        <v>35</v>
      </c>
      <c r="G26" s="129" t="s">
        <v>119</v>
      </c>
      <c r="H26" s="176">
        <f t="shared" si="0"/>
        <v>69814000</v>
      </c>
      <c r="I26" s="19">
        <v>0</v>
      </c>
      <c r="J26" s="19">
        <v>0</v>
      </c>
      <c r="K26" s="19">
        <v>0</v>
      </c>
      <c r="L26" s="69">
        <v>7</v>
      </c>
      <c r="M26" s="69" t="s">
        <v>119</v>
      </c>
      <c r="N26" s="164">
        <v>20781348</v>
      </c>
      <c r="O26" s="41">
        <v>0</v>
      </c>
      <c r="P26" s="69" t="s">
        <v>119</v>
      </c>
      <c r="Q26" s="19">
        <v>4296000</v>
      </c>
      <c r="R26" s="69">
        <v>7</v>
      </c>
      <c r="S26" s="69" t="s">
        <v>119</v>
      </c>
      <c r="T26" s="19">
        <v>4296000</v>
      </c>
      <c r="U26" s="121"/>
      <c r="V26" s="69" t="s">
        <v>119</v>
      </c>
      <c r="W26" s="19">
        <v>4296000</v>
      </c>
      <c r="X26" s="167">
        <v>0</v>
      </c>
      <c r="Y26" s="129" t="s">
        <v>119</v>
      </c>
      <c r="Z26" s="164">
        <v>13962800</v>
      </c>
      <c r="AA26" s="77">
        <f t="shared" si="2"/>
        <v>7</v>
      </c>
      <c r="AB26" s="69" t="s">
        <v>119</v>
      </c>
      <c r="AC26" s="164">
        <v>13962800</v>
      </c>
      <c r="AD26" s="38">
        <f t="shared" si="3"/>
        <v>7</v>
      </c>
      <c r="AE26" s="69" t="s">
        <v>119</v>
      </c>
      <c r="AF26" s="26">
        <f t="shared" si="7"/>
        <v>13962800</v>
      </c>
      <c r="AG26" s="20">
        <f t="shared" si="5"/>
        <v>0.2</v>
      </c>
      <c r="AH26" s="21">
        <f t="shared" si="1"/>
        <v>0.2</v>
      </c>
      <c r="AI26" s="14" t="s">
        <v>19</v>
      </c>
    </row>
    <row r="27" spans="2:35" s="25" customFormat="1" ht="25.5" x14ac:dyDescent="0.2">
      <c r="B27" s="4">
        <v>10</v>
      </c>
      <c r="C27" s="123"/>
      <c r="D27" s="154" t="s">
        <v>30</v>
      </c>
      <c r="E27" s="155" t="s">
        <v>148</v>
      </c>
      <c r="F27" s="179">
        <f t="shared" si="4"/>
        <v>85</v>
      </c>
      <c r="G27" s="129" t="s">
        <v>119</v>
      </c>
      <c r="H27" s="176">
        <f t="shared" si="0"/>
        <v>211617980</v>
      </c>
      <c r="I27" s="19">
        <v>0</v>
      </c>
      <c r="J27" s="19">
        <v>0</v>
      </c>
      <c r="K27" s="19">
        <v>0</v>
      </c>
      <c r="L27" s="69">
        <v>17</v>
      </c>
      <c r="M27" s="69" t="s">
        <v>119</v>
      </c>
      <c r="N27" s="164">
        <v>45846330</v>
      </c>
      <c r="O27" s="41">
        <v>0</v>
      </c>
      <c r="P27" s="69" t="s">
        <v>119</v>
      </c>
      <c r="Q27" s="19">
        <v>0</v>
      </c>
      <c r="R27" s="69">
        <v>17</v>
      </c>
      <c r="S27" s="69" t="s">
        <v>119</v>
      </c>
      <c r="T27" s="19">
        <v>0</v>
      </c>
      <c r="U27" s="121"/>
      <c r="V27" s="69" t="s">
        <v>119</v>
      </c>
      <c r="W27" s="19">
        <v>17626760</v>
      </c>
      <c r="X27" s="167">
        <v>0</v>
      </c>
      <c r="Y27" s="129" t="s">
        <v>119</v>
      </c>
      <c r="Z27" s="164">
        <v>42323596</v>
      </c>
      <c r="AA27" s="77">
        <f t="shared" si="2"/>
        <v>17</v>
      </c>
      <c r="AB27" s="69" t="s">
        <v>119</v>
      </c>
      <c r="AC27" s="164">
        <v>42323596</v>
      </c>
      <c r="AD27" s="38">
        <f t="shared" si="3"/>
        <v>17</v>
      </c>
      <c r="AE27" s="69" t="s">
        <v>119</v>
      </c>
      <c r="AF27" s="26">
        <f t="shared" si="7"/>
        <v>42323596</v>
      </c>
      <c r="AG27" s="20">
        <f t="shared" si="5"/>
        <v>0.2</v>
      </c>
      <c r="AH27" s="21">
        <f t="shared" si="1"/>
        <v>0.2</v>
      </c>
      <c r="AI27" s="14" t="s">
        <v>19</v>
      </c>
    </row>
    <row r="28" spans="2:35" s="25" customFormat="1" x14ac:dyDescent="0.2">
      <c r="B28" s="4">
        <v>11</v>
      </c>
      <c r="C28" s="123"/>
      <c r="D28" s="154" t="s">
        <v>31</v>
      </c>
      <c r="E28" s="155" t="s">
        <v>149</v>
      </c>
      <c r="F28" s="179">
        <f t="shared" si="4"/>
        <v>160</v>
      </c>
      <c r="G28" s="129" t="s">
        <v>119</v>
      </c>
      <c r="H28" s="176">
        <f t="shared" si="0"/>
        <v>90231445</v>
      </c>
      <c r="I28" s="19">
        <v>0</v>
      </c>
      <c r="J28" s="19">
        <v>0</v>
      </c>
      <c r="K28" s="19">
        <v>0</v>
      </c>
      <c r="L28" s="69">
        <v>32</v>
      </c>
      <c r="M28" s="69" t="s">
        <v>119</v>
      </c>
      <c r="N28" s="164">
        <v>21724569</v>
      </c>
      <c r="O28" s="41">
        <v>0</v>
      </c>
      <c r="P28" s="69" t="s">
        <v>119</v>
      </c>
      <c r="Q28" s="19">
        <v>0</v>
      </c>
      <c r="R28" s="69">
        <v>32</v>
      </c>
      <c r="S28" s="69" t="s">
        <v>119</v>
      </c>
      <c r="T28" s="19">
        <v>4837380</v>
      </c>
      <c r="U28" s="121"/>
      <c r="V28" s="69" t="s">
        <v>119</v>
      </c>
      <c r="W28" s="19">
        <v>9191739</v>
      </c>
      <c r="X28" s="167">
        <v>0</v>
      </c>
      <c r="Y28" s="129" t="s">
        <v>119</v>
      </c>
      <c r="Z28" s="164">
        <v>18046289</v>
      </c>
      <c r="AA28" s="77">
        <f t="shared" si="2"/>
        <v>32</v>
      </c>
      <c r="AB28" s="69" t="s">
        <v>119</v>
      </c>
      <c r="AC28" s="164">
        <v>18046289</v>
      </c>
      <c r="AD28" s="38">
        <f t="shared" si="3"/>
        <v>32</v>
      </c>
      <c r="AE28" s="69" t="s">
        <v>119</v>
      </c>
      <c r="AF28" s="26">
        <f t="shared" si="7"/>
        <v>18046289</v>
      </c>
      <c r="AG28" s="20">
        <f t="shared" si="5"/>
        <v>0.2</v>
      </c>
      <c r="AH28" s="21">
        <f t="shared" si="1"/>
        <v>0.2</v>
      </c>
      <c r="AI28" s="14" t="s">
        <v>19</v>
      </c>
    </row>
    <row r="29" spans="2:35" s="25" customFormat="1" x14ac:dyDescent="0.2">
      <c r="B29" s="4">
        <v>12</v>
      </c>
      <c r="C29" s="123"/>
      <c r="D29" s="154" t="s">
        <v>32</v>
      </c>
      <c r="E29" s="155" t="s">
        <v>150</v>
      </c>
      <c r="F29" s="179">
        <f t="shared" si="4"/>
        <v>25</v>
      </c>
      <c r="G29" s="129" t="s">
        <v>119</v>
      </c>
      <c r="H29" s="176">
        <f t="shared" si="0"/>
        <v>122258185</v>
      </c>
      <c r="I29" s="19">
        <v>0</v>
      </c>
      <c r="J29" s="19">
        <v>0</v>
      </c>
      <c r="K29" s="19">
        <v>0</v>
      </c>
      <c r="L29" s="69">
        <v>5</v>
      </c>
      <c r="M29" s="69" t="s">
        <v>119</v>
      </c>
      <c r="N29" s="164">
        <v>26174800</v>
      </c>
      <c r="O29" s="41">
        <v>0</v>
      </c>
      <c r="P29" s="69" t="s">
        <v>119</v>
      </c>
      <c r="Q29" s="19">
        <v>0</v>
      </c>
      <c r="R29" s="69">
        <v>5</v>
      </c>
      <c r="S29" s="69" t="s">
        <v>119</v>
      </c>
      <c r="T29" s="19">
        <v>0</v>
      </c>
      <c r="U29" s="121"/>
      <c r="V29" s="69" t="s">
        <v>119</v>
      </c>
      <c r="W29" s="19">
        <v>5175837</v>
      </c>
      <c r="X29" s="167">
        <v>0</v>
      </c>
      <c r="Y29" s="129" t="s">
        <v>119</v>
      </c>
      <c r="Z29" s="164">
        <v>24451637</v>
      </c>
      <c r="AA29" s="77">
        <f t="shared" si="2"/>
        <v>5</v>
      </c>
      <c r="AB29" s="69" t="s">
        <v>119</v>
      </c>
      <c r="AC29" s="164">
        <v>24451637</v>
      </c>
      <c r="AD29" s="38">
        <f t="shared" si="3"/>
        <v>5</v>
      </c>
      <c r="AE29" s="69" t="s">
        <v>119</v>
      </c>
      <c r="AF29" s="26">
        <f t="shared" si="7"/>
        <v>24451637</v>
      </c>
      <c r="AG29" s="181">
        <f>AD29/F29</f>
        <v>0.2</v>
      </c>
      <c r="AH29" s="21">
        <f t="shared" si="1"/>
        <v>0.2</v>
      </c>
      <c r="AI29" s="14" t="s">
        <v>19</v>
      </c>
    </row>
    <row r="30" spans="2:35" s="25" customFormat="1" ht="25.5" x14ac:dyDescent="0.2">
      <c r="B30" s="4">
        <v>13</v>
      </c>
      <c r="C30" s="123"/>
      <c r="D30" s="154" t="s">
        <v>33</v>
      </c>
      <c r="E30" s="155" t="s">
        <v>151</v>
      </c>
      <c r="F30" s="179">
        <f t="shared" si="4"/>
        <v>50</v>
      </c>
      <c r="G30" s="129" t="s">
        <v>119</v>
      </c>
      <c r="H30" s="176">
        <f t="shared" si="0"/>
        <v>146030050</v>
      </c>
      <c r="I30" s="19">
        <v>0</v>
      </c>
      <c r="J30" s="19">
        <v>0</v>
      </c>
      <c r="K30" s="19">
        <v>0</v>
      </c>
      <c r="L30" s="69">
        <v>10</v>
      </c>
      <c r="M30" s="69" t="s">
        <v>119</v>
      </c>
      <c r="N30" s="164">
        <v>38731674</v>
      </c>
      <c r="O30" s="41">
        <v>0</v>
      </c>
      <c r="P30" s="69" t="s">
        <v>119</v>
      </c>
      <c r="Q30" s="19">
        <v>9195000</v>
      </c>
      <c r="R30" s="69">
        <v>10</v>
      </c>
      <c r="S30" s="69" t="s">
        <v>119</v>
      </c>
      <c r="T30" s="19">
        <v>9339000</v>
      </c>
      <c r="U30" s="121"/>
      <c r="V30" s="69" t="s">
        <v>119</v>
      </c>
      <c r="W30" s="19">
        <v>22857287</v>
      </c>
      <c r="X30" s="167">
        <v>0</v>
      </c>
      <c r="Y30" s="129" t="s">
        <v>119</v>
      </c>
      <c r="Z30" s="164">
        <v>29206010</v>
      </c>
      <c r="AA30" s="77">
        <f t="shared" si="2"/>
        <v>10</v>
      </c>
      <c r="AB30" s="69" t="s">
        <v>119</v>
      </c>
      <c r="AC30" s="164">
        <v>29206010</v>
      </c>
      <c r="AD30" s="38">
        <f t="shared" si="3"/>
        <v>10</v>
      </c>
      <c r="AE30" s="69" t="s">
        <v>119</v>
      </c>
      <c r="AF30" s="26">
        <f>SUM(K30,AC30)</f>
        <v>29206010</v>
      </c>
      <c r="AG30" s="20">
        <f t="shared" si="5"/>
        <v>0.2</v>
      </c>
      <c r="AH30" s="21">
        <f t="shared" si="1"/>
        <v>0.2</v>
      </c>
      <c r="AI30" s="14" t="s">
        <v>19</v>
      </c>
    </row>
    <row r="31" spans="2:35" s="25" customFormat="1" x14ac:dyDescent="0.2">
      <c r="B31" s="4">
        <v>14</v>
      </c>
      <c r="C31" s="123"/>
      <c r="D31" s="154" t="s">
        <v>34</v>
      </c>
      <c r="E31" s="155" t="s">
        <v>152</v>
      </c>
      <c r="F31" s="179">
        <f t="shared" si="4"/>
        <v>60</v>
      </c>
      <c r="G31" s="129" t="s">
        <v>112</v>
      </c>
      <c r="H31" s="176">
        <f t="shared" si="0"/>
        <v>222617165</v>
      </c>
      <c r="I31" s="19">
        <v>0</v>
      </c>
      <c r="J31" s="19">
        <v>0</v>
      </c>
      <c r="K31" s="19">
        <v>0</v>
      </c>
      <c r="L31" s="37">
        <v>12</v>
      </c>
      <c r="M31" s="69" t="s">
        <v>112</v>
      </c>
      <c r="N31" s="164">
        <v>130710000</v>
      </c>
      <c r="O31" s="41">
        <v>3</v>
      </c>
      <c r="P31" s="69" t="s">
        <v>112</v>
      </c>
      <c r="Q31" s="19">
        <v>4995000</v>
      </c>
      <c r="R31" s="69">
        <v>3</v>
      </c>
      <c r="S31" s="69" t="s">
        <v>112</v>
      </c>
      <c r="T31" s="19">
        <v>15375950</v>
      </c>
      <c r="U31" s="121">
        <v>3</v>
      </c>
      <c r="V31" s="69" t="s">
        <v>112</v>
      </c>
      <c r="W31" s="19">
        <v>23015933</v>
      </c>
      <c r="X31" s="167">
        <v>3</v>
      </c>
      <c r="Y31" s="129" t="s">
        <v>112</v>
      </c>
      <c r="Z31" s="164">
        <v>44523433</v>
      </c>
      <c r="AA31" s="77">
        <f t="shared" si="2"/>
        <v>12</v>
      </c>
      <c r="AB31" s="69" t="s">
        <v>112</v>
      </c>
      <c r="AC31" s="164">
        <v>44523433</v>
      </c>
      <c r="AD31" s="38">
        <f t="shared" si="3"/>
        <v>12</v>
      </c>
      <c r="AE31" s="69" t="s">
        <v>112</v>
      </c>
      <c r="AF31" s="26">
        <f>SUM(AC31,K31)</f>
        <v>44523433</v>
      </c>
      <c r="AG31" s="20">
        <f t="shared" si="5"/>
        <v>0.2</v>
      </c>
      <c r="AH31" s="21">
        <f t="shared" si="1"/>
        <v>0.2</v>
      </c>
      <c r="AI31" s="14" t="s">
        <v>19</v>
      </c>
    </row>
    <row r="32" spans="2:35" s="25" customFormat="1" ht="25.5" x14ac:dyDescent="0.2">
      <c r="B32" s="4">
        <v>15</v>
      </c>
      <c r="C32" s="123"/>
      <c r="D32" s="154" t="s">
        <v>35</v>
      </c>
      <c r="E32" s="155" t="s">
        <v>153</v>
      </c>
      <c r="F32" s="179">
        <f t="shared" si="4"/>
        <v>60</v>
      </c>
      <c r="G32" s="129" t="s">
        <v>112</v>
      </c>
      <c r="H32" s="176">
        <f t="shared" si="0"/>
        <v>1243867870</v>
      </c>
      <c r="I32" s="19">
        <v>0</v>
      </c>
      <c r="J32" s="19">
        <v>0</v>
      </c>
      <c r="K32" s="19">
        <v>0</v>
      </c>
      <c r="L32" s="37">
        <v>12</v>
      </c>
      <c r="M32" s="69" t="s">
        <v>112</v>
      </c>
      <c r="N32" s="164">
        <v>250000000</v>
      </c>
      <c r="O32" s="41">
        <v>3</v>
      </c>
      <c r="P32" s="69" t="s">
        <v>112</v>
      </c>
      <c r="Q32" s="19">
        <v>71859147</v>
      </c>
      <c r="R32" s="69">
        <v>3</v>
      </c>
      <c r="S32" s="69" t="s">
        <v>112</v>
      </c>
      <c r="T32" s="19">
        <v>103895704</v>
      </c>
      <c r="U32" s="121">
        <v>3</v>
      </c>
      <c r="V32" s="69" t="s">
        <v>112</v>
      </c>
      <c r="W32" s="19">
        <v>208989764</v>
      </c>
      <c r="X32" s="167">
        <v>3</v>
      </c>
      <c r="Y32" s="129" t="s">
        <v>112</v>
      </c>
      <c r="Z32" s="164">
        <v>248773574</v>
      </c>
      <c r="AA32" s="77">
        <f t="shared" si="2"/>
        <v>12</v>
      </c>
      <c r="AB32" s="69" t="s">
        <v>112</v>
      </c>
      <c r="AC32" s="164">
        <v>248773574</v>
      </c>
      <c r="AD32" s="38">
        <f t="shared" si="3"/>
        <v>12</v>
      </c>
      <c r="AE32" s="69" t="s">
        <v>112</v>
      </c>
      <c r="AF32" s="42">
        <f>SUM(AC32,K32)</f>
        <v>248773574</v>
      </c>
      <c r="AG32" s="20">
        <f t="shared" si="5"/>
        <v>0.2</v>
      </c>
      <c r="AH32" s="21">
        <f t="shared" si="1"/>
        <v>0.2</v>
      </c>
      <c r="AI32" s="14" t="s">
        <v>19</v>
      </c>
    </row>
    <row r="33" spans="2:35" s="75" customFormat="1" ht="40.5" x14ac:dyDescent="0.2">
      <c r="B33" s="3">
        <v>5</v>
      </c>
      <c r="C33" s="123"/>
      <c r="D33" s="152" t="s">
        <v>154</v>
      </c>
      <c r="E33" s="158" t="s">
        <v>155</v>
      </c>
      <c r="F33" s="179">
        <f t="shared" si="4"/>
        <v>500</v>
      </c>
      <c r="G33" s="56" t="s">
        <v>109</v>
      </c>
      <c r="H33" s="176">
        <f t="shared" si="0"/>
        <v>653940000</v>
      </c>
      <c r="I33" s="19">
        <v>0</v>
      </c>
      <c r="J33" s="19">
        <v>0</v>
      </c>
      <c r="K33" s="19">
        <v>0</v>
      </c>
      <c r="L33" s="36">
        <v>0</v>
      </c>
      <c r="M33" s="56" t="s">
        <v>109</v>
      </c>
      <c r="N33" s="163">
        <v>135947660</v>
      </c>
      <c r="O33" s="70">
        <v>0</v>
      </c>
      <c r="P33" s="56" t="s">
        <v>109</v>
      </c>
      <c r="Q33" s="122">
        <f>SUM(Q34:Q35)</f>
        <v>0</v>
      </c>
      <c r="R33" s="58" t="s">
        <v>127</v>
      </c>
      <c r="S33" s="56" t="s">
        <v>109</v>
      </c>
      <c r="T33" s="122">
        <f>SUM(T34:T35)</f>
        <v>0</v>
      </c>
      <c r="U33" s="121">
        <v>0</v>
      </c>
      <c r="V33" s="56" t="s">
        <v>109</v>
      </c>
      <c r="W33" s="122">
        <f>SUM(W34:W35)</f>
        <v>6100000</v>
      </c>
      <c r="X33" s="129">
        <v>100</v>
      </c>
      <c r="Y33" s="56" t="s">
        <v>109</v>
      </c>
      <c r="Z33" s="163">
        <v>130788000</v>
      </c>
      <c r="AA33" s="129">
        <v>100</v>
      </c>
      <c r="AB33" s="56" t="s">
        <v>109</v>
      </c>
      <c r="AC33" s="163">
        <v>130788000</v>
      </c>
      <c r="AD33" s="129">
        <v>100</v>
      </c>
      <c r="AE33" s="56" t="s">
        <v>109</v>
      </c>
      <c r="AF33" s="16">
        <f>SUM(K33,AC33)</f>
        <v>130788000</v>
      </c>
      <c r="AG33" s="20">
        <f t="shared" si="5"/>
        <v>0.2</v>
      </c>
      <c r="AH33" s="21">
        <f t="shared" si="1"/>
        <v>0.2</v>
      </c>
      <c r="AI33" s="14" t="s">
        <v>19</v>
      </c>
    </row>
    <row r="34" spans="2:35" s="127" customFormat="1" ht="22.5" x14ac:dyDescent="0.2">
      <c r="B34" s="4">
        <v>16</v>
      </c>
      <c r="C34" s="126"/>
      <c r="D34" s="22" t="s">
        <v>129</v>
      </c>
      <c r="E34" s="23" t="s">
        <v>130</v>
      </c>
      <c r="F34" s="179">
        <f t="shared" si="4"/>
        <v>0</v>
      </c>
      <c r="G34" s="129" t="s">
        <v>120</v>
      </c>
      <c r="H34" s="176">
        <f t="shared" si="0"/>
        <v>0</v>
      </c>
      <c r="I34" s="19">
        <v>0</v>
      </c>
      <c r="J34" s="19">
        <v>0</v>
      </c>
      <c r="K34" s="19">
        <v>0</v>
      </c>
      <c r="L34" s="37">
        <v>0</v>
      </c>
      <c r="M34" s="115" t="s">
        <v>120</v>
      </c>
      <c r="N34" s="163"/>
      <c r="O34" s="37">
        <v>0</v>
      </c>
      <c r="P34" s="115" t="s">
        <v>120</v>
      </c>
      <c r="Q34" s="13">
        <v>0</v>
      </c>
      <c r="R34" s="37">
        <v>0</v>
      </c>
      <c r="S34" s="115" t="s">
        <v>120</v>
      </c>
      <c r="T34" s="13">
        <v>0</v>
      </c>
      <c r="U34" s="37"/>
      <c r="V34" s="115" t="s">
        <v>120</v>
      </c>
      <c r="W34" s="13">
        <v>0</v>
      </c>
      <c r="X34" s="81"/>
      <c r="Y34" s="129" t="s">
        <v>120</v>
      </c>
      <c r="Z34" s="163"/>
      <c r="AA34" s="37">
        <v>0</v>
      </c>
      <c r="AB34" s="115" t="s">
        <v>120</v>
      </c>
      <c r="AC34" s="163"/>
      <c r="AD34" s="37">
        <v>0</v>
      </c>
      <c r="AE34" s="115" t="s">
        <v>120</v>
      </c>
      <c r="AF34" s="13">
        <v>0</v>
      </c>
      <c r="AG34" s="20" t="e">
        <f t="shared" si="5"/>
        <v>#DIV/0!</v>
      </c>
      <c r="AH34" s="21" t="e">
        <f t="shared" si="1"/>
        <v>#DIV/0!</v>
      </c>
      <c r="AI34" s="14" t="s">
        <v>19</v>
      </c>
    </row>
    <row r="35" spans="2:35" s="25" customFormat="1" x14ac:dyDescent="0.2">
      <c r="B35" s="4">
        <v>17</v>
      </c>
      <c r="C35" s="123"/>
      <c r="D35" s="159" t="s">
        <v>36</v>
      </c>
      <c r="E35" s="156" t="s">
        <v>91</v>
      </c>
      <c r="F35" s="179">
        <f t="shared" si="4"/>
        <v>40</v>
      </c>
      <c r="G35" s="129" t="s">
        <v>120</v>
      </c>
      <c r="H35" s="176">
        <f t="shared" si="0"/>
        <v>653940000</v>
      </c>
      <c r="I35" s="19">
        <v>0</v>
      </c>
      <c r="J35" s="19">
        <v>0</v>
      </c>
      <c r="K35" s="19">
        <v>0</v>
      </c>
      <c r="L35" s="37">
        <v>0</v>
      </c>
      <c r="M35" s="69" t="s">
        <v>120</v>
      </c>
      <c r="N35" s="164">
        <v>135947660</v>
      </c>
      <c r="O35" s="41">
        <v>0</v>
      </c>
      <c r="P35" s="69" t="s">
        <v>120</v>
      </c>
      <c r="Q35" s="13"/>
      <c r="R35" s="69">
        <v>0</v>
      </c>
      <c r="S35" s="69" t="s">
        <v>120</v>
      </c>
      <c r="T35" s="13">
        <v>0</v>
      </c>
      <c r="U35" s="121">
        <v>1</v>
      </c>
      <c r="V35" s="69" t="s">
        <v>120</v>
      </c>
      <c r="W35" s="19">
        <v>6100000</v>
      </c>
      <c r="X35" s="169">
        <v>7</v>
      </c>
      <c r="Y35" s="129" t="s">
        <v>120</v>
      </c>
      <c r="Z35" s="164">
        <v>130788000</v>
      </c>
      <c r="AA35" s="77">
        <f>O35+R35+U35+X35</f>
        <v>8</v>
      </c>
      <c r="AB35" s="69" t="s">
        <v>120</v>
      </c>
      <c r="AC35" s="164">
        <v>130788000</v>
      </c>
      <c r="AD35" s="38">
        <f t="shared" si="3"/>
        <v>8</v>
      </c>
      <c r="AE35" s="69" t="s">
        <v>120</v>
      </c>
      <c r="AF35" s="6">
        <f t="shared" ref="AF35:AF36" si="8">SUM(K35,AC35)</f>
        <v>130788000</v>
      </c>
      <c r="AG35" s="20">
        <f t="shared" si="5"/>
        <v>0.2</v>
      </c>
      <c r="AH35" s="21">
        <f t="shared" si="1"/>
        <v>0.2</v>
      </c>
      <c r="AI35" s="14" t="s">
        <v>19</v>
      </c>
    </row>
    <row r="36" spans="2:35" s="75" customFormat="1" ht="27" x14ac:dyDescent="0.2">
      <c r="B36" s="3">
        <v>6</v>
      </c>
      <c r="C36" s="123"/>
      <c r="D36" s="152" t="s">
        <v>37</v>
      </c>
      <c r="E36" s="158" t="s">
        <v>156</v>
      </c>
      <c r="F36" s="179">
        <f t="shared" si="4"/>
        <v>500</v>
      </c>
      <c r="G36" s="56" t="s">
        <v>109</v>
      </c>
      <c r="H36" s="176">
        <f t="shared" si="0"/>
        <v>1966599240</v>
      </c>
      <c r="I36" s="19">
        <v>0</v>
      </c>
      <c r="J36" s="19">
        <v>0</v>
      </c>
      <c r="K36" s="19">
        <v>0</v>
      </c>
      <c r="L36" s="36">
        <v>100</v>
      </c>
      <c r="M36" s="56" t="s">
        <v>109</v>
      </c>
      <c r="N36" s="163">
        <v>515484000</v>
      </c>
      <c r="O36" s="70">
        <v>25</v>
      </c>
      <c r="P36" s="56" t="s">
        <v>109</v>
      </c>
      <c r="Q36" s="18">
        <f>SUM(Q37:Q39)</f>
        <v>81523812</v>
      </c>
      <c r="R36" s="67">
        <v>25</v>
      </c>
      <c r="S36" s="56" t="s">
        <v>109</v>
      </c>
      <c r="T36" s="18">
        <f>SUM(T37:T39)</f>
        <v>153540078</v>
      </c>
      <c r="U36" s="121">
        <v>25</v>
      </c>
      <c r="V36" s="56" t="s">
        <v>109</v>
      </c>
      <c r="W36" s="18">
        <f>SUM(W37:W39)</f>
        <v>251191969</v>
      </c>
      <c r="X36" s="129">
        <v>25</v>
      </c>
      <c r="Y36" s="56" t="s">
        <v>109</v>
      </c>
      <c r="Z36" s="163">
        <v>393319848</v>
      </c>
      <c r="AA36" s="78">
        <f>O36+R36+U36+X36</f>
        <v>100</v>
      </c>
      <c r="AB36" s="56" t="s">
        <v>109</v>
      </c>
      <c r="AC36" s="163">
        <v>393319848</v>
      </c>
      <c r="AD36" s="40">
        <f t="shared" si="3"/>
        <v>100</v>
      </c>
      <c r="AE36" s="56" t="s">
        <v>109</v>
      </c>
      <c r="AF36" s="16">
        <f t="shared" si="8"/>
        <v>393319848</v>
      </c>
      <c r="AG36" s="20">
        <f t="shared" si="5"/>
        <v>0.2</v>
      </c>
      <c r="AH36" s="21">
        <f t="shared" si="1"/>
        <v>0.2</v>
      </c>
      <c r="AI36" s="14" t="s">
        <v>19</v>
      </c>
    </row>
    <row r="37" spans="2:35" s="25" customFormat="1" ht="20.25" customHeight="1" x14ac:dyDescent="0.2">
      <c r="B37" s="4">
        <v>18</v>
      </c>
      <c r="C37" s="123"/>
      <c r="D37" s="154" t="s">
        <v>38</v>
      </c>
      <c r="E37" s="155" t="s">
        <v>92</v>
      </c>
      <c r="F37" s="179">
        <f t="shared" si="4"/>
        <v>60</v>
      </c>
      <c r="G37" s="129" t="s">
        <v>112</v>
      </c>
      <c r="H37" s="176">
        <f t="shared" si="0"/>
        <v>28000000</v>
      </c>
      <c r="I37" s="19">
        <v>0</v>
      </c>
      <c r="J37" s="19">
        <v>0</v>
      </c>
      <c r="K37" s="19">
        <v>0</v>
      </c>
      <c r="L37" s="37">
        <v>12</v>
      </c>
      <c r="M37" s="69" t="s">
        <v>112</v>
      </c>
      <c r="N37" s="164">
        <v>7160000</v>
      </c>
      <c r="O37" s="41">
        <v>3</v>
      </c>
      <c r="P37" s="69" t="s">
        <v>112</v>
      </c>
      <c r="Q37" s="19">
        <v>2000000</v>
      </c>
      <c r="R37" s="68">
        <v>3</v>
      </c>
      <c r="S37" s="69" t="s">
        <v>112</v>
      </c>
      <c r="T37" s="19">
        <v>3500000</v>
      </c>
      <c r="U37" s="119">
        <v>3</v>
      </c>
      <c r="V37" s="69" t="s">
        <v>112</v>
      </c>
      <c r="W37" s="19">
        <v>3800000</v>
      </c>
      <c r="X37" s="169">
        <v>3</v>
      </c>
      <c r="Y37" s="129" t="s">
        <v>112</v>
      </c>
      <c r="Z37" s="164">
        <v>5600000</v>
      </c>
      <c r="AA37" s="77">
        <f>O37+R37+U37+X37</f>
        <v>12</v>
      </c>
      <c r="AB37" s="69" t="s">
        <v>112</v>
      </c>
      <c r="AC37" s="164">
        <v>5600000</v>
      </c>
      <c r="AD37" s="38">
        <f t="shared" si="3"/>
        <v>12</v>
      </c>
      <c r="AE37" s="69" t="s">
        <v>112</v>
      </c>
      <c r="AF37" s="26">
        <f t="shared" ref="AF37:AF44" si="9">SUM(AC37,K37)</f>
        <v>5600000</v>
      </c>
      <c r="AG37" s="20">
        <f t="shared" si="5"/>
        <v>0.2</v>
      </c>
      <c r="AH37" s="21">
        <f t="shared" si="1"/>
        <v>0.2</v>
      </c>
      <c r="AI37" s="14" t="s">
        <v>19</v>
      </c>
    </row>
    <row r="38" spans="2:35" s="25" customFormat="1" ht="25.5" x14ac:dyDescent="0.2">
      <c r="B38" s="4">
        <v>19</v>
      </c>
      <c r="C38" s="123"/>
      <c r="D38" s="154" t="s">
        <v>157</v>
      </c>
      <c r="E38" s="155" t="s">
        <v>158</v>
      </c>
      <c r="F38" s="179">
        <f t="shared" si="4"/>
        <v>60</v>
      </c>
      <c r="G38" s="129" t="s">
        <v>112</v>
      </c>
      <c r="H38" s="176">
        <f t="shared" si="0"/>
        <v>1536117240</v>
      </c>
      <c r="I38" s="19">
        <v>0</v>
      </c>
      <c r="J38" s="19">
        <v>0</v>
      </c>
      <c r="K38" s="19">
        <v>0</v>
      </c>
      <c r="L38" s="37">
        <v>12</v>
      </c>
      <c r="M38" s="69" t="s">
        <v>112</v>
      </c>
      <c r="N38" s="164">
        <v>393000000</v>
      </c>
      <c r="O38" s="41">
        <v>3</v>
      </c>
      <c r="P38" s="69" t="s">
        <v>112</v>
      </c>
      <c r="Q38" s="19">
        <v>66323812</v>
      </c>
      <c r="R38" s="68">
        <v>3</v>
      </c>
      <c r="S38" s="69" t="s">
        <v>112</v>
      </c>
      <c r="T38" s="19">
        <v>121840078</v>
      </c>
      <c r="U38" s="119">
        <v>3</v>
      </c>
      <c r="V38" s="69" t="s">
        <v>112</v>
      </c>
      <c r="W38" s="19">
        <v>203945569</v>
      </c>
      <c r="X38" s="169">
        <v>3</v>
      </c>
      <c r="Y38" s="129" t="s">
        <v>112</v>
      </c>
      <c r="Z38" s="164">
        <v>307223448</v>
      </c>
      <c r="AA38" s="77">
        <f>O38+R38+U38+X38</f>
        <v>12</v>
      </c>
      <c r="AB38" s="69" t="s">
        <v>112</v>
      </c>
      <c r="AC38" s="164">
        <v>307223448</v>
      </c>
      <c r="AD38" s="38">
        <f t="shared" si="3"/>
        <v>12</v>
      </c>
      <c r="AE38" s="69" t="s">
        <v>112</v>
      </c>
      <c r="AF38" s="26">
        <f t="shared" si="9"/>
        <v>307223448</v>
      </c>
      <c r="AG38" s="20">
        <f t="shared" si="5"/>
        <v>0.2</v>
      </c>
      <c r="AH38" s="21">
        <f t="shared" si="1"/>
        <v>0.2</v>
      </c>
      <c r="AI38" s="14" t="s">
        <v>19</v>
      </c>
    </row>
    <row r="39" spans="2:35" s="25" customFormat="1" ht="25.5" x14ac:dyDescent="0.2">
      <c r="B39" s="4">
        <v>20</v>
      </c>
      <c r="C39" s="123"/>
      <c r="D39" s="154" t="s">
        <v>39</v>
      </c>
      <c r="E39" s="155" t="s">
        <v>159</v>
      </c>
      <c r="F39" s="179">
        <f t="shared" si="4"/>
        <v>60</v>
      </c>
      <c r="G39" s="129" t="s">
        <v>112</v>
      </c>
      <c r="H39" s="176">
        <f t="shared" si="0"/>
        <v>402482000</v>
      </c>
      <c r="I39" s="19">
        <v>0</v>
      </c>
      <c r="J39" s="19">
        <v>0</v>
      </c>
      <c r="K39" s="19">
        <v>0</v>
      </c>
      <c r="L39" s="37">
        <v>12</v>
      </c>
      <c r="M39" s="69" t="s">
        <v>112</v>
      </c>
      <c r="N39" s="164">
        <v>115324000</v>
      </c>
      <c r="O39" s="41">
        <v>3</v>
      </c>
      <c r="P39" s="69" t="s">
        <v>112</v>
      </c>
      <c r="Q39" s="19">
        <v>13200000</v>
      </c>
      <c r="R39" s="68">
        <v>3</v>
      </c>
      <c r="S39" s="69" t="s">
        <v>112</v>
      </c>
      <c r="T39" s="19">
        <v>28200000</v>
      </c>
      <c r="U39" s="119">
        <v>3</v>
      </c>
      <c r="V39" s="69" t="s">
        <v>112</v>
      </c>
      <c r="W39" s="19">
        <v>43446400</v>
      </c>
      <c r="X39" s="169">
        <v>3</v>
      </c>
      <c r="Y39" s="129" t="s">
        <v>112</v>
      </c>
      <c r="Z39" s="164">
        <v>80496400</v>
      </c>
      <c r="AA39" s="77">
        <f>O39+R39+U39+X39</f>
        <v>12</v>
      </c>
      <c r="AB39" s="69" t="s">
        <v>112</v>
      </c>
      <c r="AC39" s="164">
        <v>80496400</v>
      </c>
      <c r="AD39" s="38">
        <f t="shared" si="3"/>
        <v>12</v>
      </c>
      <c r="AE39" s="69" t="s">
        <v>112</v>
      </c>
      <c r="AF39" s="26">
        <f t="shared" si="9"/>
        <v>80496400</v>
      </c>
      <c r="AG39" s="20">
        <f t="shared" si="5"/>
        <v>0.2</v>
      </c>
      <c r="AH39" s="21">
        <f t="shared" si="1"/>
        <v>0.2</v>
      </c>
      <c r="AI39" s="14" t="s">
        <v>19</v>
      </c>
    </row>
    <row r="40" spans="2:35" s="75" customFormat="1" ht="27" x14ac:dyDescent="0.2">
      <c r="B40" s="3">
        <v>7</v>
      </c>
      <c r="C40" s="123"/>
      <c r="D40" s="152" t="s">
        <v>40</v>
      </c>
      <c r="E40" s="158" t="s">
        <v>160</v>
      </c>
      <c r="F40" s="179">
        <f t="shared" si="4"/>
        <v>500</v>
      </c>
      <c r="G40" s="56" t="s">
        <v>109</v>
      </c>
      <c r="H40" s="176">
        <f t="shared" si="0"/>
        <v>3347624965</v>
      </c>
      <c r="I40" s="19">
        <v>0</v>
      </c>
      <c r="J40" s="19">
        <v>0</v>
      </c>
      <c r="K40" s="19">
        <v>0</v>
      </c>
      <c r="L40" s="36">
        <v>100</v>
      </c>
      <c r="M40" s="56" t="s">
        <v>109</v>
      </c>
      <c r="N40" s="163">
        <v>730804200</v>
      </c>
      <c r="O40" s="70">
        <v>25</v>
      </c>
      <c r="P40" s="56" t="s">
        <v>109</v>
      </c>
      <c r="Q40" s="18">
        <f>SUM(Q41:Q45)</f>
        <v>91650674</v>
      </c>
      <c r="R40" s="67">
        <v>25</v>
      </c>
      <c r="S40" s="56" t="s">
        <v>109</v>
      </c>
      <c r="T40" s="18">
        <f>SUM(T41:T45)</f>
        <v>142018069</v>
      </c>
      <c r="U40" s="117">
        <v>25</v>
      </c>
      <c r="V40" s="56" t="s">
        <v>109</v>
      </c>
      <c r="W40" s="18">
        <f>SUM(W41:W45)</f>
        <v>299673293</v>
      </c>
      <c r="X40" s="129">
        <v>25</v>
      </c>
      <c r="Y40" s="56" t="s">
        <v>109</v>
      </c>
      <c r="Z40" s="163">
        <v>669524993</v>
      </c>
      <c r="AA40" s="78">
        <f>O40+R40+U40+X40</f>
        <v>100</v>
      </c>
      <c r="AB40" s="56" t="s">
        <v>109</v>
      </c>
      <c r="AC40" s="163">
        <v>669524993</v>
      </c>
      <c r="AD40" s="40">
        <f t="shared" si="3"/>
        <v>100</v>
      </c>
      <c r="AE40" s="56" t="s">
        <v>109</v>
      </c>
      <c r="AF40" s="43">
        <f t="shared" si="9"/>
        <v>669524993</v>
      </c>
      <c r="AG40" s="20">
        <f t="shared" si="5"/>
        <v>0.2</v>
      </c>
      <c r="AH40" s="21">
        <f t="shared" si="1"/>
        <v>0.2</v>
      </c>
      <c r="AI40" s="14" t="s">
        <v>19</v>
      </c>
    </row>
    <row r="41" spans="2:35" s="25" customFormat="1" ht="51" x14ac:dyDescent="0.2">
      <c r="B41" s="4">
        <v>21</v>
      </c>
      <c r="C41" s="123"/>
      <c r="D41" s="154" t="s">
        <v>161</v>
      </c>
      <c r="E41" s="155" t="s">
        <v>162</v>
      </c>
      <c r="F41" s="179">
        <f t="shared" si="4"/>
        <v>125</v>
      </c>
      <c r="G41" s="129" t="s">
        <v>120</v>
      </c>
      <c r="H41" s="176">
        <f t="shared" si="0"/>
        <v>1635067345</v>
      </c>
      <c r="I41" s="19">
        <v>0</v>
      </c>
      <c r="J41" s="19">
        <v>0</v>
      </c>
      <c r="K41" s="19">
        <v>0</v>
      </c>
      <c r="L41" s="37">
        <v>25</v>
      </c>
      <c r="M41" s="69" t="s">
        <v>120</v>
      </c>
      <c r="N41" s="164">
        <v>381698800</v>
      </c>
      <c r="O41" s="41">
        <v>25</v>
      </c>
      <c r="P41" s="69" t="s">
        <v>120</v>
      </c>
      <c r="Q41" s="19">
        <v>89230674</v>
      </c>
      <c r="R41" s="69">
        <v>0</v>
      </c>
      <c r="S41" s="69" t="s">
        <v>120</v>
      </c>
      <c r="T41" s="19">
        <v>132593069</v>
      </c>
      <c r="U41" s="121">
        <v>0</v>
      </c>
      <c r="V41" s="69" t="s">
        <v>120</v>
      </c>
      <c r="W41" s="19">
        <v>239342219</v>
      </c>
      <c r="X41" s="169">
        <v>0</v>
      </c>
      <c r="Y41" s="129" t="s">
        <v>120</v>
      </c>
      <c r="Z41" s="164">
        <v>327013469</v>
      </c>
      <c r="AA41" s="77">
        <f>O41+R41+U41+X41</f>
        <v>25</v>
      </c>
      <c r="AB41" s="69" t="s">
        <v>120</v>
      </c>
      <c r="AC41" s="164">
        <v>327013469</v>
      </c>
      <c r="AD41" s="38">
        <f t="shared" si="3"/>
        <v>25</v>
      </c>
      <c r="AE41" s="69" t="s">
        <v>120</v>
      </c>
      <c r="AF41" s="26">
        <f t="shared" si="9"/>
        <v>327013469</v>
      </c>
      <c r="AG41" s="20">
        <f t="shared" si="5"/>
        <v>0.2</v>
      </c>
      <c r="AH41" s="21">
        <f t="shared" si="1"/>
        <v>0.2</v>
      </c>
      <c r="AI41" s="14" t="s">
        <v>19</v>
      </c>
    </row>
    <row r="42" spans="2:35" s="25" customFormat="1" x14ac:dyDescent="0.2">
      <c r="B42" s="4">
        <v>22</v>
      </c>
      <c r="C42" s="123"/>
      <c r="D42" s="154" t="s">
        <v>41</v>
      </c>
      <c r="E42" s="155" t="s">
        <v>163</v>
      </c>
      <c r="F42" s="179">
        <f t="shared" si="4"/>
        <v>100</v>
      </c>
      <c r="G42" s="129" t="s">
        <v>120</v>
      </c>
      <c r="H42" s="176">
        <f t="shared" si="0"/>
        <v>284275000</v>
      </c>
      <c r="I42" s="19">
        <v>0</v>
      </c>
      <c r="J42" s="19">
        <v>0</v>
      </c>
      <c r="K42" s="19">
        <v>0</v>
      </c>
      <c r="L42" s="37">
        <v>20</v>
      </c>
      <c r="M42" s="69" t="s">
        <v>120</v>
      </c>
      <c r="N42" s="164">
        <v>59207400</v>
      </c>
      <c r="O42" s="41">
        <v>5</v>
      </c>
      <c r="P42" s="69" t="s">
        <v>120</v>
      </c>
      <c r="Q42" s="19">
        <v>2420000</v>
      </c>
      <c r="R42" s="69">
        <v>5</v>
      </c>
      <c r="S42" s="69" t="s">
        <v>120</v>
      </c>
      <c r="T42" s="19">
        <v>7425000</v>
      </c>
      <c r="U42" s="121">
        <v>5</v>
      </c>
      <c r="V42" s="69" t="s">
        <v>120</v>
      </c>
      <c r="W42" s="19">
        <v>30900000</v>
      </c>
      <c r="X42" s="169">
        <v>5</v>
      </c>
      <c r="Y42" s="129" t="s">
        <v>120</v>
      </c>
      <c r="Z42" s="164">
        <v>56855000</v>
      </c>
      <c r="AA42" s="77">
        <f>O42+R42+U42+X42</f>
        <v>20</v>
      </c>
      <c r="AB42" s="69" t="s">
        <v>120</v>
      </c>
      <c r="AC42" s="164">
        <v>56855000</v>
      </c>
      <c r="AD42" s="38">
        <f t="shared" si="3"/>
        <v>20</v>
      </c>
      <c r="AE42" s="69" t="s">
        <v>120</v>
      </c>
      <c r="AF42" s="26">
        <f t="shared" si="9"/>
        <v>56855000</v>
      </c>
      <c r="AG42" s="20">
        <f t="shared" si="5"/>
        <v>0.2</v>
      </c>
      <c r="AH42" s="21">
        <f t="shared" si="1"/>
        <v>0.2</v>
      </c>
      <c r="AI42" s="14" t="s">
        <v>19</v>
      </c>
    </row>
    <row r="43" spans="2:35" s="25" customFormat="1" ht="25.5" x14ac:dyDescent="0.2">
      <c r="B43" s="4">
        <v>23</v>
      </c>
      <c r="C43" s="123"/>
      <c r="D43" s="154" t="s">
        <v>42</v>
      </c>
      <c r="E43" s="155" t="s">
        <v>164</v>
      </c>
      <c r="F43" s="179">
        <f t="shared" si="4"/>
        <v>5</v>
      </c>
      <c r="G43" s="129" t="s">
        <v>120</v>
      </c>
      <c r="H43" s="176">
        <f t="shared" si="0"/>
        <v>1236255370</v>
      </c>
      <c r="I43" s="19">
        <v>0</v>
      </c>
      <c r="J43" s="19">
        <v>0</v>
      </c>
      <c r="K43" s="19">
        <v>0</v>
      </c>
      <c r="L43" s="37">
        <v>1</v>
      </c>
      <c r="M43" s="69" t="s">
        <v>120</v>
      </c>
      <c r="N43" s="164">
        <v>248128000</v>
      </c>
      <c r="O43" s="44">
        <v>0</v>
      </c>
      <c r="P43" s="69" t="s">
        <v>120</v>
      </c>
      <c r="Q43" s="19">
        <v>0</v>
      </c>
      <c r="R43" s="69">
        <v>0</v>
      </c>
      <c r="S43" s="69" t="s">
        <v>120</v>
      </c>
      <c r="T43" s="19">
        <v>0</v>
      </c>
      <c r="U43" s="121">
        <v>1</v>
      </c>
      <c r="V43" s="69" t="s">
        <v>120</v>
      </c>
      <c r="W43" s="19">
        <v>24651074</v>
      </c>
      <c r="X43" s="169">
        <v>0</v>
      </c>
      <c r="Y43" s="129" t="s">
        <v>120</v>
      </c>
      <c r="Z43" s="164">
        <v>247251074</v>
      </c>
      <c r="AA43" s="77">
        <f t="shared" si="2"/>
        <v>1</v>
      </c>
      <c r="AB43" s="69" t="s">
        <v>120</v>
      </c>
      <c r="AC43" s="164">
        <v>247251074</v>
      </c>
      <c r="AD43" s="38">
        <f t="shared" si="3"/>
        <v>1</v>
      </c>
      <c r="AE43" s="69" t="s">
        <v>120</v>
      </c>
      <c r="AF43" s="26">
        <f t="shared" si="9"/>
        <v>247251074</v>
      </c>
      <c r="AG43" s="20">
        <f t="shared" si="5"/>
        <v>0.2</v>
      </c>
      <c r="AH43" s="21">
        <f t="shared" si="1"/>
        <v>0.2</v>
      </c>
      <c r="AI43" s="14" t="s">
        <v>19</v>
      </c>
    </row>
    <row r="44" spans="2:35" s="25" customFormat="1" ht="38.25" x14ac:dyDescent="0.2">
      <c r="B44" s="4">
        <v>24</v>
      </c>
      <c r="C44" s="123"/>
      <c r="D44" s="154" t="s">
        <v>43</v>
      </c>
      <c r="E44" s="155" t="s">
        <v>165</v>
      </c>
      <c r="F44" s="179">
        <f t="shared" si="4"/>
        <v>5</v>
      </c>
      <c r="G44" s="129" t="s">
        <v>120</v>
      </c>
      <c r="H44" s="176">
        <f t="shared" si="0"/>
        <v>192027250</v>
      </c>
      <c r="I44" s="19">
        <v>0</v>
      </c>
      <c r="J44" s="19">
        <v>0</v>
      </c>
      <c r="K44" s="19">
        <v>0</v>
      </c>
      <c r="L44" s="37">
        <v>1</v>
      </c>
      <c r="M44" s="69" t="s">
        <v>120</v>
      </c>
      <c r="N44" s="164">
        <v>41770000</v>
      </c>
      <c r="O44" s="41">
        <v>0</v>
      </c>
      <c r="P44" s="69" t="s">
        <v>120</v>
      </c>
      <c r="Q44" s="19">
        <v>0</v>
      </c>
      <c r="R44" s="69">
        <v>1</v>
      </c>
      <c r="S44" s="69" t="s">
        <v>120</v>
      </c>
      <c r="T44" s="19">
        <v>2000000</v>
      </c>
      <c r="U44" s="121">
        <v>0</v>
      </c>
      <c r="V44" s="69" t="s">
        <v>120</v>
      </c>
      <c r="W44" s="19">
        <v>4780000</v>
      </c>
      <c r="X44" s="170">
        <v>0</v>
      </c>
      <c r="Y44" s="129" t="s">
        <v>120</v>
      </c>
      <c r="Z44" s="164">
        <v>38405450</v>
      </c>
      <c r="AA44" s="77">
        <f t="shared" si="2"/>
        <v>1</v>
      </c>
      <c r="AB44" s="69" t="s">
        <v>120</v>
      </c>
      <c r="AC44" s="164">
        <v>38405450</v>
      </c>
      <c r="AD44" s="38">
        <f t="shared" si="3"/>
        <v>1</v>
      </c>
      <c r="AE44" s="69" t="s">
        <v>120</v>
      </c>
      <c r="AF44" s="26">
        <f t="shared" si="9"/>
        <v>38405450</v>
      </c>
      <c r="AG44" s="20">
        <f t="shared" si="5"/>
        <v>0.2</v>
      </c>
      <c r="AH44" s="21">
        <f t="shared" si="1"/>
        <v>0.2</v>
      </c>
      <c r="AI44" s="14" t="s">
        <v>19</v>
      </c>
    </row>
    <row r="45" spans="2:35" s="25" customFormat="1" ht="26.25" customHeight="1" x14ac:dyDescent="0.2">
      <c r="B45" s="4"/>
      <c r="C45" s="150"/>
      <c r="D45" s="152" t="s">
        <v>44</v>
      </c>
      <c r="E45" s="160"/>
      <c r="F45" s="179">
        <f t="shared" si="4"/>
        <v>0</v>
      </c>
      <c r="G45" s="129"/>
      <c r="H45" s="176">
        <f t="shared" si="0"/>
        <v>0</v>
      </c>
      <c r="I45" s="19">
        <v>0</v>
      </c>
      <c r="J45" s="19">
        <v>0</v>
      </c>
      <c r="K45" s="19">
        <v>0</v>
      </c>
      <c r="L45" s="148"/>
      <c r="M45" s="148"/>
      <c r="N45" s="163">
        <v>5084280797</v>
      </c>
      <c r="O45" s="41"/>
      <c r="P45" s="69"/>
      <c r="Q45" s="19"/>
      <c r="R45" s="69"/>
      <c r="S45" s="69"/>
      <c r="T45" s="19"/>
      <c r="U45" s="148"/>
      <c r="V45" s="148"/>
      <c r="W45" s="19"/>
      <c r="X45" s="171"/>
      <c r="Y45" s="166"/>
      <c r="AA45" s="77"/>
      <c r="AB45" s="69"/>
      <c r="AD45" s="38"/>
      <c r="AE45" s="69"/>
      <c r="AF45" s="26"/>
      <c r="AG45" s="20" t="e">
        <f t="shared" si="5"/>
        <v>#DIV/0!</v>
      </c>
      <c r="AH45" s="21" t="e">
        <f t="shared" si="1"/>
        <v>#DIV/0!</v>
      </c>
      <c r="AI45" s="14"/>
    </row>
    <row r="46" spans="2:35" s="75" customFormat="1" ht="51.75" customHeight="1" x14ac:dyDescent="0.2">
      <c r="B46" s="3" t="s">
        <v>7</v>
      </c>
      <c r="C46" s="148"/>
      <c r="D46" s="152"/>
      <c r="E46" s="158" t="s">
        <v>166</v>
      </c>
      <c r="F46" s="191">
        <v>30</v>
      </c>
      <c r="G46" s="56" t="s">
        <v>109</v>
      </c>
      <c r="H46" s="176">
        <f t="shared" si="0"/>
        <v>24244315817.399998</v>
      </c>
      <c r="I46" s="19">
        <v>0</v>
      </c>
      <c r="J46" s="19">
        <v>0</v>
      </c>
      <c r="K46" s="19">
        <v>0</v>
      </c>
      <c r="L46" s="191">
        <v>35</v>
      </c>
      <c r="M46" s="56" t="s">
        <v>109</v>
      </c>
      <c r="N46" s="163"/>
      <c r="O46" s="71">
        <v>0</v>
      </c>
      <c r="P46" s="56" t="s">
        <v>109</v>
      </c>
      <c r="Q46" s="18">
        <f>Q48+Q63+Q72+Q84</f>
        <v>1020997236</v>
      </c>
      <c r="R46" s="15">
        <v>0</v>
      </c>
      <c r="S46" s="56" t="s">
        <v>109</v>
      </c>
      <c r="T46" s="18">
        <f>T48+T63+T72+T84</f>
        <v>1777200991</v>
      </c>
      <c r="U46" s="15"/>
      <c r="V46" s="57" t="s">
        <v>108</v>
      </c>
      <c r="W46" s="18">
        <f>W48+W63+W72+W84</f>
        <v>3001630834</v>
      </c>
      <c r="X46" s="191">
        <v>37</v>
      </c>
      <c r="Y46" s="56" t="s">
        <v>109</v>
      </c>
      <c r="Z46" s="163">
        <v>4848863163.4799995</v>
      </c>
      <c r="AA46" s="191">
        <f>O46+R46+U46+X46</f>
        <v>37</v>
      </c>
      <c r="AB46" s="56" t="s">
        <v>109</v>
      </c>
      <c r="AC46" s="163">
        <v>4848863163.4799995</v>
      </c>
      <c r="AD46" s="40">
        <f>I46+AA46</f>
        <v>37</v>
      </c>
      <c r="AE46" s="56" t="s">
        <v>109</v>
      </c>
      <c r="AF46" s="45">
        <f>SUM(AC46,K46)</f>
        <v>4848863163.4799995</v>
      </c>
      <c r="AG46" s="20">
        <f t="shared" si="5"/>
        <v>1.2333333333333334</v>
      </c>
      <c r="AH46" s="21">
        <f t="shared" si="1"/>
        <v>0.2</v>
      </c>
      <c r="AI46" s="27" t="s">
        <v>46</v>
      </c>
    </row>
    <row r="47" spans="2:35" s="75" customFormat="1" ht="13.5" x14ac:dyDescent="0.2">
      <c r="B47" s="3"/>
      <c r="C47" s="148"/>
      <c r="D47" s="152"/>
      <c r="E47" s="158" t="s">
        <v>167</v>
      </c>
      <c r="F47" s="191">
        <v>40</v>
      </c>
      <c r="G47" s="56" t="s">
        <v>109</v>
      </c>
      <c r="H47" s="176">
        <f t="shared" si="0"/>
        <v>0</v>
      </c>
      <c r="I47" s="19">
        <v>0</v>
      </c>
      <c r="J47" s="19">
        <v>0</v>
      </c>
      <c r="K47" s="19">
        <v>0</v>
      </c>
      <c r="L47" s="191">
        <v>30</v>
      </c>
      <c r="M47" s="56" t="s">
        <v>109</v>
      </c>
      <c r="N47" s="163"/>
      <c r="O47" s="71"/>
      <c r="P47" s="56" t="s">
        <v>109</v>
      </c>
      <c r="Q47" s="18"/>
      <c r="R47" s="15"/>
      <c r="S47" s="56" t="s">
        <v>109</v>
      </c>
      <c r="T47" s="18"/>
      <c r="U47" s="15"/>
      <c r="V47" s="57"/>
      <c r="W47" s="18"/>
      <c r="X47" s="191">
        <v>23</v>
      </c>
      <c r="Y47" s="56" t="s">
        <v>109</v>
      </c>
      <c r="Z47" s="163"/>
      <c r="AA47" s="191">
        <f>O47+R47+U47+X47</f>
        <v>23</v>
      </c>
      <c r="AB47" s="56" t="s">
        <v>109</v>
      </c>
      <c r="AC47" s="163"/>
      <c r="AD47" s="40">
        <f>I47+AA47</f>
        <v>23</v>
      </c>
      <c r="AE47" s="56" t="s">
        <v>109</v>
      </c>
      <c r="AF47" s="45"/>
      <c r="AG47" s="20">
        <f>AD47/F47</f>
        <v>0.57499999999999996</v>
      </c>
      <c r="AH47" s="21" t="e">
        <f t="shared" si="1"/>
        <v>#DIV/0!</v>
      </c>
      <c r="AI47" s="27"/>
    </row>
    <row r="48" spans="2:35" s="75" customFormat="1" ht="25.5" x14ac:dyDescent="0.2">
      <c r="B48" s="3"/>
      <c r="C48" s="148"/>
      <c r="D48" s="154" t="s">
        <v>45</v>
      </c>
      <c r="E48" s="158" t="s">
        <v>168</v>
      </c>
      <c r="F48" s="179">
        <f>AD48*5</f>
        <v>500</v>
      </c>
      <c r="G48" s="56" t="s">
        <v>109</v>
      </c>
      <c r="H48" s="176">
        <f>AF48*5</f>
        <v>9690633880</v>
      </c>
      <c r="I48" s="19">
        <v>0</v>
      </c>
      <c r="J48" s="19">
        <v>0</v>
      </c>
      <c r="K48" s="19">
        <v>0</v>
      </c>
      <c r="L48" s="36">
        <v>100</v>
      </c>
      <c r="M48" s="56" t="s">
        <v>109</v>
      </c>
      <c r="N48" s="164">
        <v>1068430951</v>
      </c>
      <c r="O48" s="46" t="s">
        <v>121</v>
      </c>
      <c r="P48" s="56" t="s">
        <v>109</v>
      </c>
      <c r="Q48" s="18">
        <f>SUM(Q49:Q60)</f>
        <v>310850528</v>
      </c>
      <c r="R48" s="15">
        <v>25</v>
      </c>
      <c r="S48" s="56" t="s">
        <v>109</v>
      </c>
      <c r="T48" s="18">
        <f>SUM(T49:T60)</f>
        <v>477735040</v>
      </c>
      <c r="U48" s="15">
        <v>25</v>
      </c>
      <c r="V48" s="56" t="s">
        <v>109</v>
      </c>
      <c r="W48" s="18">
        <f>SUM(W49:W60)</f>
        <v>1220094343</v>
      </c>
      <c r="X48" s="15">
        <v>25</v>
      </c>
      <c r="Y48" s="56" t="s">
        <v>109</v>
      </c>
      <c r="Z48" s="163">
        <v>1938126776</v>
      </c>
      <c r="AA48" s="78">
        <f>O48+R48+U48+X48</f>
        <v>100</v>
      </c>
      <c r="AB48" s="56" t="s">
        <v>109</v>
      </c>
      <c r="AC48" s="163">
        <v>1938126776</v>
      </c>
      <c r="AD48" s="40">
        <f>I48+AA48</f>
        <v>100</v>
      </c>
      <c r="AE48" s="56" t="s">
        <v>109</v>
      </c>
      <c r="AF48" s="18">
        <f>SUM(AF49:AF60)</f>
        <v>1938126776</v>
      </c>
      <c r="AG48" s="20">
        <f>AD48/F48</f>
        <v>0.2</v>
      </c>
      <c r="AH48" s="21">
        <f>AF48/H48</f>
        <v>0.2</v>
      </c>
      <c r="AI48" s="27" t="s">
        <v>46</v>
      </c>
    </row>
    <row r="49" spans="2:36" s="75" customFormat="1" ht="25.5" x14ac:dyDescent="0.2">
      <c r="B49" s="3">
        <v>8</v>
      </c>
      <c r="C49" s="148"/>
      <c r="D49" s="154" t="s">
        <v>47</v>
      </c>
      <c r="E49" s="155" t="s">
        <v>169</v>
      </c>
      <c r="F49" s="179">
        <f>AD49*5</f>
        <v>10</v>
      </c>
      <c r="G49" s="129" t="s">
        <v>110</v>
      </c>
      <c r="H49" s="176">
        <f>AF49*5</f>
        <v>5048486565</v>
      </c>
      <c r="I49" s="19">
        <v>0</v>
      </c>
      <c r="J49" s="19">
        <v>0</v>
      </c>
      <c r="K49" s="19">
        <v>0</v>
      </c>
      <c r="L49" s="37">
        <v>2</v>
      </c>
      <c r="M49" s="69" t="s">
        <v>110</v>
      </c>
      <c r="N49" s="164">
        <v>122516210</v>
      </c>
      <c r="O49" s="41">
        <v>1</v>
      </c>
      <c r="P49" s="69" t="s">
        <v>110</v>
      </c>
      <c r="Q49" s="19">
        <v>123392618</v>
      </c>
      <c r="R49" s="69">
        <v>1</v>
      </c>
      <c r="S49" s="69" t="s">
        <v>110</v>
      </c>
      <c r="T49" s="19">
        <v>252987737</v>
      </c>
      <c r="U49" s="121">
        <v>0</v>
      </c>
      <c r="V49" s="69" t="s">
        <v>110</v>
      </c>
      <c r="W49" s="19">
        <v>603879742</v>
      </c>
      <c r="X49" s="170">
        <v>0</v>
      </c>
      <c r="Y49" s="129" t="s">
        <v>110</v>
      </c>
      <c r="Z49" s="164">
        <v>1009697313</v>
      </c>
      <c r="AA49" s="77">
        <f>O49+R49+U49+X49</f>
        <v>2</v>
      </c>
      <c r="AB49" s="69" t="s">
        <v>110</v>
      </c>
      <c r="AC49" s="164">
        <v>1009697313</v>
      </c>
      <c r="AD49" s="38">
        <f>I49+AA49</f>
        <v>2</v>
      </c>
      <c r="AE49" s="69" t="s">
        <v>110</v>
      </c>
      <c r="AF49" s="26">
        <f t="shared" ref="AF49:AF50" si="10">SUM(AC49,K49)</f>
        <v>1009697313</v>
      </c>
      <c r="AG49" s="20">
        <f>AD49/F49</f>
        <v>0.2</v>
      </c>
      <c r="AH49" s="21">
        <f>AF49/H49</f>
        <v>0.2</v>
      </c>
      <c r="AI49" s="27" t="s">
        <v>46</v>
      </c>
    </row>
    <row r="50" spans="2:36" s="25" customFormat="1" ht="30.6" customHeight="1" x14ac:dyDescent="0.2">
      <c r="B50" s="4">
        <v>25</v>
      </c>
      <c r="C50" s="148"/>
      <c r="D50" s="154" t="s">
        <v>48</v>
      </c>
      <c r="E50" s="155" t="s">
        <v>170</v>
      </c>
      <c r="F50" s="179">
        <f>AD50*5</f>
        <v>10</v>
      </c>
      <c r="G50" s="129" t="s">
        <v>110</v>
      </c>
      <c r="H50" s="176">
        <f>AF50*5</f>
        <v>602653355</v>
      </c>
      <c r="I50" s="19">
        <v>0</v>
      </c>
      <c r="J50" s="19">
        <v>0</v>
      </c>
      <c r="K50" s="19">
        <v>0</v>
      </c>
      <c r="L50" s="37">
        <v>2</v>
      </c>
      <c r="M50" s="69" t="s">
        <v>110</v>
      </c>
      <c r="N50" s="164">
        <v>9103135</v>
      </c>
      <c r="O50" s="41">
        <v>1</v>
      </c>
      <c r="P50" s="69" t="s">
        <v>110</v>
      </c>
      <c r="Q50" s="19">
        <v>0</v>
      </c>
      <c r="R50" s="69">
        <v>1</v>
      </c>
      <c r="S50" s="69" t="s">
        <v>110</v>
      </c>
      <c r="T50" s="19">
        <v>0</v>
      </c>
      <c r="U50" s="121">
        <v>0</v>
      </c>
      <c r="V50" s="69" t="s">
        <v>110</v>
      </c>
      <c r="W50" s="19">
        <v>120530671</v>
      </c>
      <c r="X50" s="170">
        <v>0</v>
      </c>
      <c r="Y50" s="129" t="s">
        <v>110</v>
      </c>
      <c r="Z50" s="164">
        <v>120530671</v>
      </c>
      <c r="AA50" s="77">
        <f>O50+R50+U50+X50</f>
        <v>2</v>
      </c>
      <c r="AB50" s="69" t="s">
        <v>110</v>
      </c>
      <c r="AC50" s="164">
        <v>120530671</v>
      </c>
      <c r="AD50" s="38">
        <f>I50+AA50</f>
        <v>2</v>
      </c>
      <c r="AE50" s="69" t="s">
        <v>110</v>
      </c>
      <c r="AF50" s="26">
        <f t="shared" si="10"/>
        <v>120530671</v>
      </c>
      <c r="AG50" s="20">
        <f>AD50/F50</f>
        <v>0.2</v>
      </c>
      <c r="AH50" s="21">
        <f>AF50/H50</f>
        <v>0.2</v>
      </c>
      <c r="AI50" s="27" t="s">
        <v>46</v>
      </c>
    </row>
    <row r="51" spans="2:36" s="25" customFormat="1" ht="25.5" x14ac:dyDescent="0.2">
      <c r="B51" s="4">
        <v>26</v>
      </c>
      <c r="C51" s="148"/>
      <c r="D51" s="154" t="s">
        <v>49</v>
      </c>
      <c r="E51" s="155" t="s">
        <v>171</v>
      </c>
      <c r="F51" s="179">
        <f>AD51*5</f>
        <v>195</v>
      </c>
      <c r="G51" s="129" t="s">
        <v>110</v>
      </c>
      <c r="H51" s="176">
        <f>AF51*5</f>
        <v>30680000</v>
      </c>
      <c r="I51" s="19">
        <v>0</v>
      </c>
      <c r="J51" s="19">
        <v>0</v>
      </c>
      <c r="K51" s="19">
        <v>0</v>
      </c>
      <c r="L51" s="37">
        <v>39</v>
      </c>
      <c r="M51" s="69" t="s">
        <v>110</v>
      </c>
      <c r="N51" s="164">
        <v>8270760</v>
      </c>
      <c r="O51" s="41">
        <v>30</v>
      </c>
      <c r="P51" s="69" t="s">
        <v>110</v>
      </c>
      <c r="Q51" s="19">
        <v>0</v>
      </c>
      <c r="R51" s="41">
        <v>9</v>
      </c>
      <c r="S51" s="69" t="s">
        <v>110</v>
      </c>
      <c r="T51" s="19">
        <v>6136000</v>
      </c>
      <c r="U51" s="121">
        <v>0</v>
      </c>
      <c r="V51" s="69" t="s">
        <v>110</v>
      </c>
      <c r="W51" s="19">
        <v>6136000</v>
      </c>
      <c r="X51" s="170">
        <v>0</v>
      </c>
      <c r="Y51" s="129" t="s">
        <v>110</v>
      </c>
      <c r="Z51" s="164">
        <v>6136000</v>
      </c>
      <c r="AA51" s="77">
        <f>O51+R51+U51+X521</f>
        <v>39</v>
      </c>
      <c r="AB51" s="69" t="s">
        <v>110</v>
      </c>
      <c r="AC51" s="164">
        <v>6136000</v>
      </c>
      <c r="AD51" s="38">
        <f>I51+AA51</f>
        <v>39</v>
      </c>
      <c r="AE51" s="69" t="s">
        <v>110</v>
      </c>
      <c r="AF51" s="28">
        <f>SUM(AC51,K51)</f>
        <v>6136000</v>
      </c>
      <c r="AG51" s="20">
        <f>AD51/F51</f>
        <v>0.2</v>
      </c>
      <c r="AH51" s="21">
        <f>AF51/H51</f>
        <v>0.2</v>
      </c>
      <c r="AI51" s="27" t="s">
        <v>46</v>
      </c>
    </row>
    <row r="52" spans="2:36" s="25" customFormat="1" ht="25.5" x14ac:dyDescent="0.2">
      <c r="B52" s="4">
        <v>27</v>
      </c>
      <c r="C52" s="148"/>
      <c r="D52" s="154" t="s">
        <v>50</v>
      </c>
      <c r="E52" s="155" t="s">
        <v>172</v>
      </c>
      <c r="F52" s="179">
        <f>AD52*5</f>
        <v>195</v>
      </c>
      <c r="G52" s="129" t="s">
        <v>110</v>
      </c>
      <c r="H52" s="176">
        <f>AF52*5</f>
        <v>31936000</v>
      </c>
      <c r="I52" s="19">
        <v>0</v>
      </c>
      <c r="J52" s="19">
        <v>0</v>
      </c>
      <c r="K52" s="19">
        <v>0</v>
      </c>
      <c r="L52" s="37">
        <v>39</v>
      </c>
      <c r="M52" s="69" t="s">
        <v>110</v>
      </c>
      <c r="N52" s="164">
        <v>7621820</v>
      </c>
      <c r="O52" s="19">
        <v>0</v>
      </c>
      <c r="P52" s="69" t="s">
        <v>110</v>
      </c>
      <c r="Q52" s="19">
        <v>0</v>
      </c>
      <c r="R52" s="41">
        <v>39</v>
      </c>
      <c r="S52" s="69" t="s">
        <v>110</v>
      </c>
      <c r="T52" s="19">
        <v>0</v>
      </c>
      <c r="U52" s="121">
        <v>0</v>
      </c>
      <c r="V52" s="69" t="s">
        <v>110</v>
      </c>
      <c r="W52" s="19">
        <v>6387200</v>
      </c>
      <c r="X52" s="170">
        <v>0</v>
      </c>
      <c r="Y52" s="129" t="s">
        <v>110</v>
      </c>
      <c r="Z52" s="164">
        <v>6387200</v>
      </c>
      <c r="AA52" s="77">
        <f>O52+R52+U52+X52</f>
        <v>39</v>
      </c>
      <c r="AB52" s="69" t="s">
        <v>110</v>
      </c>
      <c r="AC52" s="164">
        <v>6387200</v>
      </c>
      <c r="AD52" s="38">
        <f>I52+AA52</f>
        <v>39</v>
      </c>
      <c r="AE52" s="69" t="s">
        <v>110</v>
      </c>
      <c r="AF52" s="28">
        <f>SUM(AC52,K52)</f>
        <v>6387200</v>
      </c>
      <c r="AG52" s="20">
        <f>AD52/F52</f>
        <v>0.2</v>
      </c>
      <c r="AH52" s="21">
        <f>AF52/H52</f>
        <v>0.2</v>
      </c>
      <c r="AI52" s="27" t="s">
        <v>46</v>
      </c>
    </row>
    <row r="53" spans="2:36" s="25" customFormat="1" ht="40.9" customHeight="1" x14ac:dyDescent="0.2">
      <c r="B53" s="4">
        <v>28</v>
      </c>
      <c r="C53" s="148"/>
      <c r="D53" s="154" t="s">
        <v>51</v>
      </c>
      <c r="E53" s="155" t="s">
        <v>173</v>
      </c>
      <c r="F53" s="179">
        <f>AD53*5</f>
        <v>195</v>
      </c>
      <c r="G53" s="129" t="s">
        <v>110</v>
      </c>
      <c r="H53" s="176">
        <f>AF53*5</f>
        <v>27527000</v>
      </c>
      <c r="I53" s="19">
        <v>0</v>
      </c>
      <c r="J53" s="19">
        <v>0</v>
      </c>
      <c r="K53" s="19">
        <v>0</v>
      </c>
      <c r="L53" s="37">
        <v>39</v>
      </c>
      <c r="M53" s="69" t="s">
        <v>110</v>
      </c>
      <c r="N53" s="164">
        <v>7651067</v>
      </c>
      <c r="O53" s="41">
        <v>20</v>
      </c>
      <c r="P53" s="69" t="s">
        <v>110</v>
      </c>
      <c r="Q53" s="19">
        <v>0</v>
      </c>
      <c r="R53" s="47">
        <v>0</v>
      </c>
      <c r="S53" s="69" t="s">
        <v>110</v>
      </c>
      <c r="T53" s="19">
        <v>5505400</v>
      </c>
      <c r="U53" s="47">
        <v>0</v>
      </c>
      <c r="V53" s="69" t="s">
        <v>110</v>
      </c>
      <c r="W53" s="19">
        <v>5505400</v>
      </c>
      <c r="X53" s="170">
        <v>19</v>
      </c>
      <c r="Y53" s="129" t="s">
        <v>110</v>
      </c>
      <c r="Z53" s="164">
        <v>5505400</v>
      </c>
      <c r="AA53" s="77">
        <f>O53+R53+U53+X53</f>
        <v>39</v>
      </c>
      <c r="AB53" s="69" t="s">
        <v>110</v>
      </c>
      <c r="AC53" s="164">
        <v>5505400</v>
      </c>
      <c r="AD53" s="38">
        <f>I53+AA53</f>
        <v>39</v>
      </c>
      <c r="AE53" s="69" t="s">
        <v>110</v>
      </c>
      <c r="AF53" s="28">
        <f>SUM(AC53,K53)</f>
        <v>5505400</v>
      </c>
      <c r="AG53" s="20">
        <f>AD53/F53</f>
        <v>0.2</v>
      </c>
      <c r="AH53" s="21">
        <f>AF53/H53</f>
        <v>0.2</v>
      </c>
      <c r="AI53" s="27" t="s">
        <v>46</v>
      </c>
    </row>
    <row r="54" spans="2:36" s="25" customFormat="1" ht="25.5" x14ac:dyDescent="0.2">
      <c r="B54" s="4">
        <v>29</v>
      </c>
      <c r="C54" s="148"/>
      <c r="D54" s="154" t="s">
        <v>52</v>
      </c>
      <c r="E54" s="155" t="s">
        <v>174</v>
      </c>
      <c r="F54" s="179">
        <f>AD54*5</f>
        <v>195</v>
      </c>
      <c r="G54" s="129" t="s">
        <v>110</v>
      </c>
      <c r="H54" s="176">
        <f>AF54*5</f>
        <v>27220000</v>
      </c>
      <c r="I54" s="19">
        <v>0</v>
      </c>
      <c r="J54" s="19">
        <v>0</v>
      </c>
      <c r="K54" s="19">
        <v>0</v>
      </c>
      <c r="L54" s="37">
        <v>39</v>
      </c>
      <c r="M54" s="69" t="s">
        <v>110</v>
      </c>
      <c r="N54" s="164">
        <v>316604447</v>
      </c>
      <c r="O54" s="41">
        <v>0</v>
      </c>
      <c r="P54" s="69" t="s">
        <v>110</v>
      </c>
      <c r="Q54" s="19">
        <v>0</v>
      </c>
      <c r="R54" s="41">
        <v>39</v>
      </c>
      <c r="S54" s="69" t="s">
        <v>110</v>
      </c>
      <c r="T54" s="19">
        <v>0</v>
      </c>
      <c r="U54" s="41">
        <v>0</v>
      </c>
      <c r="V54" s="69" t="s">
        <v>110</v>
      </c>
      <c r="W54" s="19">
        <v>0</v>
      </c>
      <c r="X54" s="170">
        <v>0</v>
      </c>
      <c r="Y54" s="129" t="s">
        <v>110</v>
      </c>
      <c r="Z54" s="164">
        <v>5444000</v>
      </c>
      <c r="AA54" s="77">
        <f>O54+R54+U54+X54</f>
        <v>39</v>
      </c>
      <c r="AB54" s="69" t="s">
        <v>110</v>
      </c>
      <c r="AC54" s="164">
        <v>5444000</v>
      </c>
      <c r="AD54" s="38">
        <f>I54+AA54</f>
        <v>39</v>
      </c>
      <c r="AE54" s="69" t="s">
        <v>110</v>
      </c>
      <c r="AF54" s="28">
        <f>SUM(AC54,K54)</f>
        <v>5444000</v>
      </c>
      <c r="AG54" s="20">
        <f>AD54/F54</f>
        <v>0.2</v>
      </c>
      <c r="AH54" s="21">
        <f>AF54/H54</f>
        <v>0.2</v>
      </c>
      <c r="AI54" s="27" t="s">
        <v>46</v>
      </c>
    </row>
    <row r="55" spans="2:36" s="25" customFormat="1" ht="38.25" x14ac:dyDescent="0.2">
      <c r="B55" s="4">
        <v>30</v>
      </c>
      <c r="C55" s="148"/>
      <c r="D55" s="154" t="s">
        <v>53</v>
      </c>
      <c r="E55" s="155" t="s">
        <v>103</v>
      </c>
      <c r="F55" s="179">
        <f>AD55*5</f>
        <v>10</v>
      </c>
      <c r="G55" s="129" t="s">
        <v>110</v>
      </c>
      <c r="H55" s="176">
        <f>AF55*5</f>
        <v>1479748015</v>
      </c>
      <c r="I55" s="19">
        <v>0</v>
      </c>
      <c r="J55" s="19">
        <v>0</v>
      </c>
      <c r="K55" s="19">
        <v>0</v>
      </c>
      <c r="L55" s="37">
        <v>2</v>
      </c>
      <c r="M55" s="69" t="s">
        <v>110</v>
      </c>
      <c r="N55" s="164">
        <v>255361811</v>
      </c>
      <c r="O55" s="41">
        <v>1</v>
      </c>
      <c r="P55" s="69" t="s">
        <v>110</v>
      </c>
      <c r="Q55" s="19">
        <v>99888774</v>
      </c>
      <c r="R55" s="47">
        <v>0</v>
      </c>
      <c r="S55" s="69" t="s">
        <v>110</v>
      </c>
      <c r="T55" s="19">
        <v>114720809</v>
      </c>
      <c r="U55" s="41">
        <v>1</v>
      </c>
      <c r="V55" s="69" t="s">
        <v>110</v>
      </c>
      <c r="W55" s="19">
        <v>130507055</v>
      </c>
      <c r="X55" s="170">
        <v>0</v>
      </c>
      <c r="Y55" s="129" t="s">
        <v>110</v>
      </c>
      <c r="Z55" s="164">
        <v>295949603</v>
      </c>
      <c r="AA55" s="77">
        <f>O55+R55+U55+X55</f>
        <v>2</v>
      </c>
      <c r="AB55" s="69" t="s">
        <v>110</v>
      </c>
      <c r="AC55" s="164">
        <v>295949603</v>
      </c>
      <c r="AD55" s="38">
        <f>I55+AA55</f>
        <v>2</v>
      </c>
      <c r="AE55" s="69" t="s">
        <v>110</v>
      </c>
      <c r="AF55" s="28">
        <f>SUM(AC55,K55)</f>
        <v>295949603</v>
      </c>
      <c r="AG55" s="20">
        <f>AD55/F55</f>
        <v>0.2</v>
      </c>
      <c r="AH55" s="21">
        <f>AF55/H55</f>
        <v>0.2</v>
      </c>
      <c r="AI55" s="27" t="s">
        <v>46</v>
      </c>
    </row>
    <row r="56" spans="2:36" s="25" customFormat="1" ht="51" x14ac:dyDescent="0.2">
      <c r="B56" s="4">
        <v>31</v>
      </c>
      <c r="C56" s="151"/>
      <c r="D56" s="154" t="s">
        <v>54</v>
      </c>
      <c r="E56" s="155" t="s">
        <v>175</v>
      </c>
      <c r="F56" s="179">
        <f>AD56*5</f>
        <v>10</v>
      </c>
      <c r="G56" s="129" t="s">
        <v>110</v>
      </c>
      <c r="H56" s="176">
        <f>AF56*5</f>
        <v>1247351500</v>
      </c>
      <c r="I56" s="19">
        <v>0</v>
      </c>
      <c r="J56" s="19">
        <v>0</v>
      </c>
      <c r="K56" s="19">
        <v>0</v>
      </c>
      <c r="L56" s="37">
        <v>2</v>
      </c>
      <c r="M56" s="69" t="s">
        <v>110</v>
      </c>
      <c r="N56" s="164">
        <v>152993320</v>
      </c>
      <c r="O56" s="41">
        <v>0</v>
      </c>
      <c r="P56" s="69" t="s">
        <v>110</v>
      </c>
      <c r="Q56" s="19">
        <v>0</v>
      </c>
      <c r="R56" s="47">
        <v>0</v>
      </c>
      <c r="S56" s="69" t="s">
        <v>110</v>
      </c>
      <c r="T56" s="19">
        <v>0</v>
      </c>
      <c r="U56" s="41">
        <v>2</v>
      </c>
      <c r="V56" s="69" t="s">
        <v>110</v>
      </c>
      <c r="W56" s="19">
        <v>212470300</v>
      </c>
      <c r="X56" s="170">
        <v>0</v>
      </c>
      <c r="Y56" s="129" t="s">
        <v>110</v>
      </c>
      <c r="Z56" s="164">
        <v>249470300</v>
      </c>
      <c r="AA56" s="77">
        <f>O56+R56+U56+X56</f>
        <v>2</v>
      </c>
      <c r="AB56" s="69" t="s">
        <v>110</v>
      </c>
      <c r="AC56" s="164">
        <v>249470300</v>
      </c>
      <c r="AD56" s="38">
        <f>I56+AA56</f>
        <v>2</v>
      </c>
      <c r="AE56" s="69" t="s">
        <v>110</v>
      </c>
      <c r="AF56" s="28">
        <f>SUM(AC56,K56)</f>
        <v>249470300</v>
      </c>
      <c r="AG56" s="20">
        <f>AD56/F56</f>
        <v>0.2</v>
      </c>
      <c r="AH56" s="21">
        <f>AF56/H56</f>
        <v>0.2</v>
      </c>
      <c r="AI56" s="27" t="s">
        <v>46</v>
      </c>
    </row>
    <row r="57" spans="2:36" s="25" customFormat="1" ht="25.5" x14ac:dyDescent="0.2">
      <c r="B57" s="4">
        <v>32</v>
      </c>
      <c r="C57" s="150"/>
      <c r="D57" s="154" t="s">
        <v>55</v>
      </c>
      <c r="E57" s="155" t="s">
        <v>176</v>
      </c>
      <c r="F57" s="179">
        <f>AD57*5</f>
        <v>20</v>
      </c>
      <c r="G57" s="129" t="s">
        <v>110</v>
      </c>
      <c r="H57" s="176">
        <f>AF57*5</f>
        <v>718610990</v>
      </c>
      <c r="I57" s="19">
        <v>0</v>
      </c>
      <c r="J57" s="19">
        <v>0</v>
      </c>
      <c r="K57" s="19">
        <v>0</v>
      </c>
      <c r="L57" s="37">
        <v>4</v>
      </c>
      <c r="M57" s="69" t="s">
        <v>110</v>
      </c>
      <c r="N57" s="164">
        <v>71221955</v>
      </c>
      <c r="O57" s="41">
        <v>1</v>
      </c>
      <c r="P57" s="69" t="s">
        <v>110</v>
      </c>
      <c r="Q57" s="19">
        <v>46528650</v>
      </c>
      <c r="R57" s="41">
        <v>3</v>
      </c>
      <c r="S57" s="69" t="s">
        <v>110</v>
      </c>
      <c r="T57" s="19">
        <v>49378650</v>
      </c>
      <c r="U57" s="41">
        <v>0</v>
      </c>
      <c r="V57" s="69" t="s">
        <v>110</v>
      </c>
      <c r="W57" s="19">
        <v>57117455</v>
      </c>
      <c r="X57" s="170">
        <v>0</v>
      </c>
      <c r="Y57" s="129" t="s">
        <v>110</v>
      </c>
      <c r="Z57" s="164">
        <v>143722198</v>
      </c>
      <c r="AA57" s="77">
        <f>O57+R57+U57+X57</f>
        <v>4</v>
      </c>
      <c r="AB57" s="69" t="s">
        <v>110</v>
      </c>
      <c r="AC57" s="164">
        <v>143722198</v>
      </c>
      <c r="AD57" s="38">
        <f>I57+AA57</f>
        <v>4</v>
      </c>
      <c r="AE57" s="69" t="s">
        <v>110</v>
      </c>
      <c r="AF57" s="28">
        <f>SUM(AC57,K57)</f>
        <v>143722198</v>
      </c>
      <c r="AG57" s="20">
        <f>AD57/F57</f>
        <v>0.2</v>
      </c>
      <c r="AH57" s="21">
        <f>AF57/H57</f>
        <v>0.2</v>
      </c>
      <c r="AI57" s="27" t="s">
        <v>46</v>
      </c>
    </row>
    <row r="58" spans="2:36" s="25" customFormat="1" ht="58.5" customHeight="1" x14ac:dyDescent="0.2">
      <c r="B58" s="4">
        <v>33</v>
      </c>
      <c r="C58" s="148"/>
      <c r="D58" s="154" t="s">
        <v>56</v>
      </c>
      <c r="E58" s="155" t="s">
        <v>177</v>
      </c>
      <c r="F58" s="179">
        <f>AD58*5</f>
        <v>20</v>
      </c>
      <c r="G58" s="129" t="s">
        <v>110</v>
      </c>
      <c r="H58" s="176">
        <f>AF58*5</f>
        <v>210289425</v>
      </c>
      <c r="I58" s="19">
        <v>0</v>
      </c>
      <c r="J58" s="19">
        <v>0</v>
      </c>
      <c r="K58" s="19">
        <v>0</v>
      </c>
      <c r="L58" s="37">
        <v>4</v>
      </c>
      <c r="M58" s="69" t="s">
        <v>110</v>
      </c>
      <c r="N58" s="164">
        <v>52619960</v>
      </c>
      <c r="O58" s="41">
        <v>1</v>
      </c>
      <c r="P58" s="69" t="s">
        <v>110</v>
      </c>
      <c r="Q58" s="19">
        <v>8061780</v>
      </c>
      <c r="R58" s="41">
        <v>1</v>
      </c>
      <c r="S58" s="69" t="s">
        <v>110</v>
      </c>
      <c r="T58" s="19">
        <v>16027738</v>
      </c>
      <c r="U58" s="41">
        <v>1</v>
      </c>
      <c r="V58" s="69" t="s">
        <v>110</v>
      </c>
      <c r="W58" s="19">
        <v>36509314</v>
      </c>
      <c r="X58" s="170">
        <v>1</v>
      </c>
      <c r="Y58" s="129" t="s">
        <v>110</v>
      </c>
      <c r="Z58" s="164">
        <v>42057885</v>
      </c>
      <c r="AA58" s="77">
        <f>O58+R58+U58+X58</f>
        <v>4</v>
      </c>
      <c r="AB58" s="69" t="s">
        <v>110</v>
      </c>
      <c r="AC58" s="164">
        <v>42057885</v>
      </c>
      <c r="AD58" s="38">
        <f>I58+AA58</f>
        <v>4</v>
      </c>
      <c r="AE58" s="69" t="s">
        <v>110</v>
      </c>
      <c r="AF58" s="28">
        <f>SUM(AC58,K58)</f>
        <v>42057885</v>
      </c>
      <c r="AG58" s="20">
        <f>AD58/F58</f>
        <v>0.2</v>
      </c>
      <c r="AH58" s="21">
        <f>AF58/H58</f>
        <v>0.2</v>
      </c>
      <c r="AI58" s="27" t="s">
        <v>46</v>
      </c>
    </row>
    <row r="59" spans="2:36" s="25" customFormat="1" ht="25.5" x14ac:dyDescent="0.2">
      <c r="B59" s="4">
        <v>34</v>
      </c>
      <c r="C59" s="148"/>
      <c r="D59" s="154" t="s">
        <v>57</v>
      </c>
      <c r="E59" s="155" t="s">
        <v>178</v>
      </c>
      <c r="F59" s="179">
        <f>AD59*5</f>
        <v>50</v>
      </c>
      <c r="G59" s="129" t="s">
        <v>110</v>
      </c>
      <c r="H59" s="176">
        <f>AF59*5</f>
        <v>235556030</v>
      </c>
      <c r="I59" s="19">
        <v>0</v>
      </c>
      <c r="J59" s="19">
        <v>0</v>
      </c>
      <c r="K59" s="19">
        <v>0</v>
      </c>
      <c r="L59" s="37">
        <v>12</v>
      </c>
      <c r="M59" s="69" t="s">
        <v>110</v>
      </c>
      <c r="N59" s="164">
        <v>8875365</v>
      </c>
      <c r="O59" s="41">
        <v>5</v>
      </c>
      <c r="P59" s="69" t="s">
        <v>110</v>
      </c>
      <c r="Q59" s="19">
        <v>32978706</v>
      </c>
      <c r="R59" s="41">
        <v>5</v>
      </c>
      <c r="S59" s="69" t="s">
        <v>110</v>
      </c>
      <c r="T59" s="19">
        <v>32978706</v>
      </c>
      <c r="U59" s="41">
        <v>0</v>
      </c>
      <c r="V59" s="69" t="s">
        <v>110</v>
      </c>
      <c r="W59" s="19">
        <v>41051206</v>
      </c>
      <c r="X59" s="170">
        <v>0</v>
      </c>
      <c r="Y59" s="129" t="s">
        <v>110</v>
      </c>
      <c r="Z59" s="164">
        <v>47111206</v>
      </c>
      <c r="AA59" s="77">
        <f>O59+R59+U59+X59</f>
        <v>10</v>
      </c>
      <c r="AB59" s="69" t="s">
        <v>110</v>
      </c>
      <c r="AC59" s="164">
        <v>47111206</v>
      </c>
      <c r="AD59" s="38">
        <f>I59+AA59</f>
        <v>10</v>
      </c>
      <c r="AE59" s="69" t="s">
        <v>110</v>
      </c>
      <c r="AF59" s="28">
        <f>SUM(AC59,K59)</f>
        <v>47111206</v>
      </c>
      <c r="AG59" s="20">
        <f>AD59/F59</f>
        <v>0.2</v>
      </c>
      <c r="AH59" s="21">
        <f>AF59/H59</f>
        <v>0.2</v>
      </c>
      <c r="AI59" s="27" t="s">
        <v>46</v>
      </c>
    </row>
    <row r="60" spans="2:36" s="80" customFormat="1" ht="25.5" x14ac:dyDescent="0.2">
      <c r="B60" s="4">
        <v>35</v>
      </c>
      <c r="C60" s="148"/>
      <c r="D60" s="154" t="s">
        <v>58</v>
      </c>
      <c r="E60" s="155" t="s">
        <v>179</v>
      </c>
      <c r="F60" s="179">
        <f>AD60*5</f>
        <v>90</v>
      </c>
      <c r="G60" s="129" t="s">
        <v>110</v>
      </c>
      <c r="H60" s="176">
        <f>AF60*5</f>
        <v>30575000</v>
      </c>
      <c r="I60" s="19">
        <v>0</v>
      </c>
      <c r="J60" s="19">
        <v>0</v>
      </c>
      <c r="K60" s="19">
        <v>0</v>
      </c>
      <c r="L60" s="37">
        <v>18</v>
      </c>
      <c r="M60" s="69" t="s">
        <v>110</v>
      </c>
      <c r="N60" s="164"/>
      <c r="O60" s="41">
        <v>5</v>
      </c>
      <c r="P60" s="69" t="s">
        <v>110</v>
      </c>
      <c r="Q60" s="19">
        <v>0</v>
      </c>
      <c r="R60" s="41">
        <v>5</v>
      </c>
      <c r="S60" s="69" t="s">
        <v>110</v>
      </c>
      <c r="T60" s="19">
        <v>0</v>
      </c>
      <c r="U60" s="121">
        <v>3</v>
      </c>
      <c r="V60" s="69" t="s">
        <v>110</v>
      </c>
      <c r="W60" s="19">
        <v>0</v>
      </c>
      <c r="X60" s="170">
        <v>5</v>
      </c>
      <c r="Y60" s="129" t="s">
        <v>110</v>
      </c>
      <c r="Z60" s="164">
        <v>6115000</v>
      </c>
      <c r="AA60" s="77">
        <f>O60+R60+U60+X60</f>
        <v>18</v>
      </c>
      <c r="AB60" s="69" t="s">
        <v>110</v>
      </c>
      <c r="AC60" s="164">
        <v>6115000</v>
      </c>
      <c r="AD60" s="38">
        <f>I60+AA60</f>
        <v>18</v>
      </c>
      <c r="AE60" s="69" t="s">
        <v>110</v>
      </c>
      <c r="AF60" s="28">
        <f>SUM(AC60,K60)</f>
        <v>6115000</v>
      </c>
      <c r="AG60" s="20">
        <f>AD60/F60</f>
        <v>0.2</v>
      </c>
      <c r="AH60" s="21">
        <f>AF60/H60</f>
        <v>0.2</v>
      </c>
      <c r="AI60" s="27" t="s">
        <v>46</v>
      </c>
    </row>
    <row r="61" spans="2:36" s="25" customFormat="1" ht="27" x14ac:dyDescent="0.2">
      <c r="B61" s="4">
        <v>36</v>
      </c>
      <c r="C61" s="148"/>
      <c r="D61" s="161"/>
      <c r="E61" s="158" t="s">
        <v>180</v>
      </c>
      <c r="F61" s="177">
        <v>0.95750000000000002</v>
      </c>
      <c r="G61" s="165"/>
      <c r="H61" s="165"/>
      <c r="I61" s="165"/>
      <c r="J61" s="165"/>
      <c r="K61" s="165"/>
      <c r="L61" s="186">
        <v>94.75</v>
      </c>
      <c r="M61" s="56" t="s">
        <v>109</v>
      </c>
      <c r="N61" s="165"/>
      <c r="O61" s="131">
        <v>25</v>
      </c>
      <c r="P61" s="56" t="s">
        <v>109</v>
      </c>
      <c r="Q61" s="165"/>
      <c r="R61" s="131">
        <v>25</v>
      </c>
      <c r="S61" s="56" t="s">
        <v>109</v>
      </c>
      <c r="T61" s="165"/>
      <c r="U61" s="190">
        <v>10.35</v>
      </c>
      <c r="V61" s="56" t="s">
        <v>109</v>
      </c>
      <c r="W61" s="165"/>
      <c r="X61" s="165"/>
      <c r="Y61" s="56" t="s">
        <v>109</v>
      </c>
      <c r="Z61" s="165"/>
      <c r="AA61" s="189">
        <f t="shared" ref="AA61:AA62" si="11">O61+R61+U61+X61</f>
        <v>60.35</v>
      </c>
      <c r="AB61" s="165"/>
      <c r="AC61" s="165"/>
      <c r="AD61" s="165"/>
      <c r="AE61" s="165"/>
      <c r="AF61" s="165"/>
      <c r="AG61" s="165"/>
      <c r="AH61" s="165"/>
      <c r="AI61" s="165"/>
      <c r="AJ61" s="81"/>
    </row>
    <row r="62" spans="2:36" s="25" customFormat="1" ht="13.5" x14ac:dyDescent="0.2">
      <c r="B62" s="4"/>
      <c r="C62" s="148"/>
      <c r="D62" s="161"/>
      <c r="E62" s="158" t="s">
        <v>181</v>
      </c>
      <c r="F62" s="177">
        <v>0.79500000000000004</v>
      </c>
      <c r="G62" s="129"/>
      <c r="H62" s="176">
        <f t="shared" si="0"/>
        <v>0</v>
      </c>
      <c r="I62" s="19">
        <v>0</v>
      </c>
      <c r="J62" s="19">
        <v>0</v>
      </c>
      <c r="K62" s="19">
        <v>0</v>
      </c>
      <c r="L62" s="186">
        <v>78.5</v>
      </c>
      <c r="M62" s="56" t="s">
        <v>109</v>
      </c>
      <c r="N62" s="164"/>
      <c r="O62" s="131">
        <v>25</v>
      </c>
      <c r="P62" s="56" t="s">
        <v>109</v>
      </c>
      <c r="Q62" s="19"/>
      <c r="R62" s="131">
        <v>25</v>
      </c>
      <c r="S62" s="56" t="s">
        <v>109</v>
      </c>
      <c r="T62" s="19"/>
      <c r="U62" s="131">
        <v>25</v>
      </c>
      <c r="V62" s="56" t="s">
        <v>109</v>
      </c>
      <c r="W62" s="19"/>
      <c r="X62" s="182" t="s">
        <v>234</v>
      </c>
      <c r="Y62" s="56" t="s">
        <v>109</v>
      </c>
      <c r="Z62" s="164"/>
      <c r="AA62" s="189">
        <f t="shared" si="11"/>
        <v>76.069999999999993</v>
      </c>
      <c r="AB62" s="129"/>
      <c r="AC62" s="164"/>
      <c r="AD62" s="38"/>
      <c r="AE62" s="129"/>
      <c r="AF62" s="28"/>
      <c r="AG62" s="20">
        <f t="shared" si="5"/>
        <v>0</v>
      </c>
      <c r="AH62" s="21" t="e">
        <f t="shared" si="1"/>
        <v>#DIV/0!</v>
      </c>
      <c r="AI62" s="27"/>
      <c r="AJ62" s="81"/>
    </row>
    <row r="63" spans="2:36" s="25" customFormat="1" ht="25.5" x14ac:dyDescent="0.2">
      <c r="B63" s="4"/>
      <c r="C63" s="148"/>
      <c r="D63" s="152" t="s">
        <v>59</v>
      </c>
      <c r="E63" s="158" t="s">
        <v>182</v>
      </c>
      <c r="F63" s="178">
        <v>0.95</v>
      </c>
      <c r="G63" s="56" t="s">
        <v>109</v>
      </c>
      <c r="H63" s="176">
        <f>AF63*5</f>
        <v>3602523985</v>
      </c>
      <c r="I63" s="19">
        <v>0</v>
      </c>
      <c r="J63" s="19">
        <v>0</v>
      </c>
      <c r="K63" s="19">
        <v>0</v>
      </c>
      <c r="L63" s="186">
        <v>93.4</v>
      </c>
      <c r="M63" s="56" t="s">
        <v>109</v>
      </c>
      <c r="N63" s="163">
        <v>751797662</v>
      </c>
      <c r="O63" s="70">
        <v>25</v>
      </c>
      <c r="P63" s="56" t="s">
        <v>109</v>
      </c>
      <c r="Q63" s="18">
        <f>SUM(Q64:Q70)</f>
        <v>342610836</v>
      </c>
      <c r="R63" s="70">
        <v>25</v>
      </c>
      <c r="S63" s="56" t="s">
        <v>109</v>
      </c>
      <c r="T63" s="18">
        <f>SUM(T64:T70)</f>
        <v>452933719</v>
      </c>
      <c r="U63" s="118">
        <v>25</v>
      </c>
      <c r="V63" s="56" t="s">
        <v>109</v>
      </c>
      <c r="W63" s="18">
        <f>SUM(W64:W70)</f>
        <v>570610756</v>
      </c>
      <c r="X63" s="187">
        <v>17.75</v>
      </c>
      <c r="Y63" s="56" t="s">
        <v>109</v>
      </c>
      <c r="Z63" s="163">
        <v>720504797</v>
      </c>
      <c r="AA63" s="188">
        <f>O63+R63+U63+X63</f>
        <v>92.75</v>
      </c>
      <c r="AB63" s="56" t="s">
        <v>109</v>
      </c>
      <c r="AC63" s="163">
        <v>720504797</v>
      </c>
      <c r="AD63" s="40">
        <f>I63+AA63</f>
        <v>92.75</v>
      </c>
      <c r="AE63" s="56" t="s">
        <v>109</v>
      </c>
      <c r="AF63" s="30">
        <f>SUM(AC63,K63)</f>
        <v>720504797</v>
      </c>
      <c r="AG63" s="20">
        <f>AD63/F63</f>
        <v>97.631578947368425</v>
      </c>
      <c r="AH63" s="21">
        <f>AF63/H63</f>
        <v>0.2</v>
      </c>
      <c r="AI63" s="48" t="s">
        <v>60</v>
      </c>
      <c r="AJ63" s="81"/>
    </row>
    <row r="64" spans="2:36" s="79" customFormat="1" ht="49.5" customHeight="1" x14ac:dyDescent="0.2">
      <c r="B64" s="3">
        <v>9</v>
      </c>
      <c r="C64" s="148"/>
      <c r="D64" s="154" t="s">
        <v>61</v>
      </c>
      <c r="E64" s="155" t="s">
        <v>183</v>
      </c>
      <c r="F64" s="179">
        <f>AD64*5</f>
        <v>60</v>
      </c>
      <c r="G64" s="129" t="s">
        <v>110</v>
      </c>
      <c r="H64" s="176">
        <f>AF64*5</f>
        <v>473823150</v>
      </c>
      <c r="I64" s="19">
        <v>0</v>
      </c>
      <c r="J64" s="19">
        <v>0</v>
      </c>
      <c r="K64" s="19">
        <v>0</v>
      </c>
      <c r="L64" s="37">
        <v>12</v>
      </c>
      <c r="M64" s="69" t="s">
        <v>110</v>
      </c>
      <c r="N64" s="164">
        <v>96880497</v>
      </c>
      <c r="O64" s="41">
        <v>3</v>
      </c>
      <c r="P64" s="69" t="s">
        <v>110</v>
      </c>
      <c r="Q64" s="19">
        <v>39937929</v>
      </c>
      <c r="R64" s="59">
        <v>3</v>
      </c>
      <c r="S64" s="69" t="s">
        <v>110</v>
      </c>
      <c r="T64" s="19">
        <v>63128772</v>
      </c>
      <c r="U64" s="47">
        <v>3</v>
      </c>
      <c r="V64" s="69" t="s">
        <v>110</v>
      </c>
      <c r="W64" s="19">
        <v>75678429</v>
      </c>
      <c r="X64" s="170">
        <v>3</v>
      </c>
      <c r="Y64" s="129" t="s">
        <v>110</v>
      </c>
      <c r="Z64" s="164">
        <v>94764630</v>
      </c>
      <c r="AA64" s="77">
        <f>O64+R64+U64+X64</f>
        <v>12</v>
      </c>
      <c r="AB64" s="69" t="s">
        <v>110</v>
      </c>
      <c r="AC64" s="164">
        <v>94764630</v>
      </c>
      <c r="AD64" s="38">
        <f>I64+AA64</f>
        <v>12</v>
      </c>
      <c r="AE64" s="69" t="s">
        <v>110</v>
      </c>
      <c r="AF64" s="28">
        <f>SUM(AC64,K64)</f>
        <v>94764630</v>
      </c>
      <c r="AG64" s="20">
        <f>AD64/F64</f>
        <v>0.2</v>
      </c>
      <c r="AH64" s="21">
        <f>AF64/H64</f>
        <v>0.2</v>
      </c>
      <c r="AI64" s="27" t="s">
        <v>60</v>
      </c>
    </row>
    <row r="65" spans="2:35" s="25" customFormat="1" ht="25.5" x14ac:dyDescent="0.2">
      <c r="B65" s="4">
        <v>37</v>
      </c>
      <c r="C65" s="148"/>
      <c r="D65" s="154" t="s">
        <v>62</v>
      </c>
      <c r="E65" s="155" t="s">
        <v>184</v>
      </c>
      <c r="F65" s="179">
        <f>AD65*5</f>
        <v>1170</v>
      </c>
      <c r="G65" s="129" t="s">
        <v>110</v>
      </c>
      <c r="H65" s="176">
        <f>AF65*5</f>
        <v>1257886495</v>
      </c>
      <c r="I65" s="19">
        <v>0</v>
      </c>
      <c r="J65" s="19">
        <v>0</v>
      </c>
      <c r="K65" s="19">
        <v>0</v>
      </c>
      <c r="L65" s="37">
        <v>234</v>
      </c>
      <c r="M65" s="69" t="s">
        <v>110</v>
      </c>
      <c r="N65" s="164">
        <v>257047817</v>
      </c>
      <c r="O65" s="41">
        <v>78</v>
      </c>
      <c r="P65" s="69" t="s">
        <v>110</v>
      </c>
      <c r="Q65" s="19">
        <v>124522487</v>
      </c>
      <c r="R65" s="59">
        <v>39</v>
      </c>
      <c r="S65" s="69" t="s">
        <v>110</v>
      </c>
      <c r="T65" s="19">
        <v>166055549</v>
      </c>
      <c r="U65" s="119">
        <v>78</v>
      </c>
      <c r="V65" s="69" t="s">
        <v>110</v>
      </c>
      <c r="W65" s="19">
        <v>198668049</v>
      </c>
      <c r="X65" s="170">
        <v>39</v>
      </c>
      <c r="Y65" s="129" t="s">
        <v>110</v>
      </c>
      <c r="Z65" s="164">
        <v>251577299</v>
      </c>
      <c r="AA65" s="77">
        <f>O65+R65+U65+X65</f>
        <v>234</v>
      </c>
      <c r="AB65" s="69" t="s">
        <v>110</v>
      </c>
      <c r="AC65" s="164">
        <v>251577299</v>
      </c>
      <c r="AD65" s="38">
        <f>I65+AA65</f>
        <v>234</v>
      </c>
      <c r="AE65" s="69" t="s">
        <v>110</v>
      </c>
      <c r="AF65" s="28">
        <f>SUM(AC65,K65)</f>
        <v>251577299</v>
      </c>
      <c r="AG65" s="20">
        <f>AD65/F65</f>
        <v>0.2</v>
      </c>
      <c r="AH65" s="21">
        <f>AF65/H65</f>
        <v>0.2</v>
      </c>
      <c r="AI65" s="27" t="s">
        <v>60</v>
      </c>
    </row>
    <row r="66" spans="2:35" s="25" customFormat="1" ht="51" x14ac:dyDescent="0.2">
      <c r="B66" s="4">
        <v>38</v>
      </c>
      <c r="C66" s="148"/>
      <c r="D66" s="154" t="s">
        <v>104</v>
      </c>
      <c r="E66" s="156" t="s">
        <v>185</v>
      </c>
      <c r="F66" s="179">
        <f>AD66*5</f>
        <v>240</v>
      </c>
      <c r="G66" s="129" t="s">
        <v>110</v>
      </c>
      <c r="H66" s="176">
        <f>AF66*5</f>
        <v>110264410</v>
      </c>
      <c r="I66" s="19">
        <v>0</v>
      </c>
      <c r="J66" s="19">
        <v>0</v>
      </c>
      <c r="K66" s="19">
        <v>0</v>
      </c>
      <c r="L66" s="37">
        <v>48</v>
      </c>
      <c r="M66" s="69" t="s">
        <v>110</v>
      </c>
      <c r="N66" s="164">
        <v>23633751</v>
      </c>
      <c r="O66" s="41">
        <v>12</v>
      </c>
      <c r="P66" s="69" t="s">
        <v>110</v>
      </c>
      <c r="Q66" s="19">
        <v>14572382</v>
      </c>
      <c r="R66" s="59">
        <v>12</v>
      </c>
      <c r="S66" s="69" t="s">
        <v>110</v>
      </c>
      <c r="T66" s="19">
        <v>16286382</v>
      </c>
      <c r="U66" s="4">
        <v>12</v>
      </c>
      <c r="V66" s="69" t="s">
        <v>110</v>
      </c>
      <c r="W66" s="19">
        <v>18016382</v>
      </c>
      <c r="X66" s="170">
        <v>12</v>
      </c>
      <c r="Y66" s="129" t="s">
        <v>110</v>
      </c>
      <c r="Z66" s="164">
        <v>22052882</v>
      </c>
      <c r="AA66" s="77">
        <f>O66+R66+U66+X66</f>
        <v>48</v>
      </c>
      <c r="AB66" s="69" t="s">
        <v>110</v>
      </c>
      <c r="AC66" s="164">
        <v>22052882</v>
      </c>
      <c r="AD66" s="38">
        <f>I66+AA66</f>
        <v>48</v>
      </c>
      <c r="AE66" s="69" t="s">
        <v>110</v>
      </c>
      <c r="AF66" s="28">
        <f>SUM(AC66,K66)</f>
        <v>22052882</v>
      </c>
      <c r="AG66" s="20">
        <f>AD66/F66</f>
        <v>0.2</v>
      </c>
      <c r="AH66" s="21">
        <f>AF66/H66</f>
        <v>0.2</v>
      </c>
      <c r="AI66" s="27" t="s">
        <v>60</v>
      </c>
    </row>
    <row r="67" spans="2:35" s="25" customFormat="1" ht="102" x14ac:dyDescent="0.2">
      <c r="B67" s="4">
        <v>39</v>
      </c>
      <c r="C67" s="148"/>
      <c r="D67" s="154" t="s">
        <v>186</v>
      </c>
      <c r="E67" s="155" t="s">
        <v>187</v>
      </c>
      <c r="F67" s="179">
        <f>AD67*5</f>
        <v>3710</v>
      </c>
      <c r="G67" s="129" t="s">
        <v>110</v>
      </c>
      <c r="H67" s="176">
        <f>AF67*5</f>
        <v>168404150</v>
      </c>
      <c r="I67" s="19">
        <v>0</v>
      </c>
      <c r="J67" s="19">
        <v>0</v>
      </c>
      <c r="K67" s="19">
        <v>0</v>
      </c>
      <c r="L67" s="37">
        <v>742</v>
      </c>
      <c r="M67" s="69" t="s">
        <v>110</v>
      </c>
      <c r="N67" s="164">
        <v>34767735</v>
      </c>
      <c r="O67" s="41">
        <v>185</v>
      </c>
      <c r="P67" s="69" t="s">
        <v>110</v>
      </c>
      <c r="Q67" s="19">
        <v>6608000</v>
      </c>
      <c r="R67" s="60">
        <v>186</v>
      </c>
      <c r="S67" s="69" t="s">
        <v>110</v>
      </c>
      <c r="T67" s="19">
        <v>11332500</v>
      </c>
      <c r="U67" s="60">
        <v>185</v>
      </c>
      <c r="V67" s="69" t="s">
        <v>110</v>
      </c>
      <c r="W67" s="19">
        <v>18507500</v>
      </c>
      <c r="X67" s="170">
        <v>186</v>
      </c>
      <c r="Y67" s="129" t="s">
        <v>110</v>
      </c>
      <c r="Z67" s="164">
        <v>33680830</v>
      </c>
      <c r="AA67" s="77">
        <f>O67+R67+U67+X67</f>
        <v>742</v>
      </c>
      <c r="AB67" s="69" t="s">
        <v>110</v>
      </c>
      <c r="AC67" s="164">
        <v>33680830</v>
      </c>
      <c r="AD67" s="38">
        <f>I67+AA67</f>
        <v>742</v>
      </c>
      <c r="AE67" s="69" t="s">
        <v>110</v>
      </c>
      <c r="AF67" s="28">
        <f>SUM(AC67,K67)</f>
        <v>33680830</v>
      </c>
      <c r="AG67" s="20">
        <f>AD67/F67</f>
        <v>0.2</v>
      </c>
      <c r="AH67" s="21">
        <f>AF67/H67</f>
        <v>0.2</v>
      </c>
      <c r="AI67" s="27" t="s">
        <v>60</v>
      </c>
    </row>
    <row r="68" spans="2:35" s="25" customFormat="1" ht="51" x14ac:dyDescent="0.2">
      <c r="B68" s="4">
        <v>40</v>
      </c>
      <c r="C68" s="151"/>
      <c r="D68" s="154" t="s">
        <v>188</v>
      </c>
      <c r="E68" s="155" t="s">
        <v>189</v>
      </c>
      <c r="F68" s="179">
        <f>AD68*5</f>
        <v>2340</v>
      </c>
      <c r="G68" s="129" t="s">
        <v>110</v>
      </c>
      <c r="H68" s="176">
        <f>AF68*5</f>
        <v>105827900</v>
      </c>
      <c r="I68" s="19">
        <v>0</v>
      </c>
      <c r="J68" s="19">
        <v>0</v>
      </c>
      <c r="K68" s="19">
        <v>0</v>
      </c>
      <c r="L68" s="37">
        <v>468</v>
      </c>
      <c r="M68" s="69" t="s">
        <v>110</v>
      </c>
      <c r="N68" s="164">
        <v>25024110</v>
      </c>
      <c r="O68" s="41">
        <v>117</v>
      </c>
      <c r="P68" s="69" t="s">
        <v>110</v>
      </c>
      <c r="Q68" s="19">
        <v>6575000</v>
      </c>
      <c r="R68" s="59">
        <v>117</v>
      </c>
      <c r="S68" s="69" t="s">
        <v>110</v>
      </c>
      <c r="T68" s="19">
        <v>6575000</v>
      </c>
      <c r="U68" s="59">
        <v>117</v>
      </c>
      <c r="V68" s="69" t="s">
        <v>110</v>
      </c>
      <c r="W68" s="19">
        <v>14657280</v>
      </c>
      <c r="X68" s="170">
        <v>117</v>
      </c>
      <c r="Y68" s="129" t="s">
        <v>110</v>
      </c>
      <c r="Z68" s="164">
        <v>21165580</v>
      </c>
      <c r="AA68" s="77">
        <f>O68+R68+U68+X68</f>
        <v>468</v>
      </c>
      <c r="AB68" s="69" t="s">
        <v>110</v>
      </c>
      <c r="AC68" s="164">
        <v>21165580</v>
      </c>
      <c r="AD68" s="38">
        <f>I68+AA68</f>
        <v>468</v>
      </c>
      <c r="AE68" s="69" t="s">
        <v>110</v>
      </c>
      <c r="AF68" s="28">
        <f>SUM(AC68,K68)</f>
        <v>21165580</v>
      </c>
      <c r="AG68" s="20">
        <f>AD68/F68</f>
        <v>0.2</v>
      </c>
      <c r="AH68" s="21">
        <f>AF68/H68</f>
        <v>0.2</v>
      </c>
      <c r="AI68" s="27" t="s">
        <v>60</v>
      </c>
    </row>
    <row r="69" spans="2:35" s="25" customFormat="1" ht="63.75" x14ac:dyDescent="0.2">
      <c r="B69" s="4">
        <v>41</v>
      </c>
      <c r="C69" s="150"/>
      <c r="D69" s="154" t="s">
        <v>190</v>
      </c>
      <c r="E69" s="155" t="s">
        <v>191</v>
      </c>
      <c r="F69" s="179">
        <f>AD69*5</f>
        <v>15</v>
      </c>
      <c r="G69" s="129" t="s">
        <v>110</v>
      </c>
      <c r="H69" s="176">
        <f>AF69*5</f>
        <v>799454600</v>
      </c>
      <c r="I69" s="19">
        <v>0</v>
      </c>
      <c r="J69" s="19">
        <v>0</v>
      </c>
      <c r="K69" s="19">
        <v>0</v>
      </c>
      <c r="L69" s="37">
        <v>3</v>
      </c>
      <c r="M69" s="69" t="s">
        <v>110</v>
      </c>
      <c r="N69" s="164">
        <v>164281218</v>
      </c>
      <c r="O69" s="41">
        <v>3</v>
      </c>
      <c r="P69" s="69" t="s">
        <v>110</v>
      </c>
      <c r="Q69" s="19">
        <v>81975420</v>
      </c>
      <c r="R69" s="59">
        <v>0</v>
      </c>
      <c r="S69" s="69" t="s">
        <v>110</v>
      </c>
      <c r="T69" s="19">
        <v>113829920</v>
      </c>
      <c r="U69" s="47">
        <v>0</v>
      </c>
      <c r="V69" s="69" t="s">
        <v>110</v>
      </c>
      <c r="W69" s="19">
        <v>136751920</v>
      </c>
      <c r="X69" s="170">
        <v>0</v>
      </c>
      <c r="Y69" s="129" t="s">
        <v>110</v>
      </c>
      <c r="Z69" s="164">
        <v>159890920</v>
      </c>
      <c r="AA69" s="77">
        <f>O69+R69+U69+X69</f>
        <v>3</v>
      </c>
      <c r="AB69" s="69" t="s">
        <v>110</v>
      </c>
      <c r="AC69" s="164">
        <v>159890920</v>
      </c>
      <c r="AD69" s="38">
        <f>I69+AA69</f>
        <v>3</v>
      </c>
      <c r="AE69" s="69" t="s">
        <v>110</v>
      </c>
      <c r="AF69" s="28">
        <f t="shared" ref="AF69:AF70" si="12">SUM(AC69,K69)</f>
        <v>159890920</v>
      </c>
      <c r="AG69" s="20">
        <f>AD69/F69</f>
        <v>0.2</v>
      </c>
      <c r="AH69" s="21">
        <f>AF69/H69</f>
        <v>0.2</v>
      </c>
      <c r="AI69" s="27" t="s">
        <v>60</v>
      </c>
    </row>
    <row r="70" spans="2:35" s="25" customFormat="1" ht="25.5" x14ac:dyDescent="0.2">
      <c r="B70" s="4">
        <v>42</v>
      </c>
      <c r="C70" s="148"/>
      <c r="D70" s="154" t="s">
        <v>63</v>
      </c>
      <c r="E70" s="155" t="s">
        <v>192</v>
      </c>
      <c r="F70" s="179">
        <f>AD70*5</f>
        <v>1200</v>
      </c>
      <c r="G70" s="129" t="s">
        <v>111</v>
      </c>
      <c r="H70" s="176">
        <f>AF70*5</f>
        <v>686863280</v>
      </c>
      <c r="I70" s="19">
        <v>0</v>
      </c>
      <c r="J70" s="19">
        <v>0</v>
      </c>
      <c r="K70" s="19">
        <v>0</v>
      </c>
      <c r="L70" s="37">
        <v>240</v>
      </c>
      <c r="M70" s="69" t="s">
        <v>111</v>
      </c>
      <c r="N70" s="164">
        <v>150162534</v>
      </c>
      <c r="O70" s="41">
        <v>60</v>
      </c>
      <c r="P70" s="69" t="s">
        <v>111</v>
      </c>
      <c r="Q70" s="19">
        <v>68419618</v>
      </c>
      <c r="R70" s="59">
        <v>60</v>
      </c>
      <c r="S70" s="69" t="s">
        <v>111</v>
      </c>
      <c r="T70" s="19">
        <v>75725596</v>
      </c>
      <c r="U70" s="59">
        <v>60</v>
      </c>
      <c r="V70" s="69" t="s">
        <v>111</v>
      </c>
      <c r="W70" s="19">
        <v>108331196</v>
      </c>
      <c r="X70" s="170">
        <v>60</v>
      </c>
      <c r="Y70" s="129" t="s">
        <v>111</v>
      </c>
      <c r="Z70" s="164">
        <v>137372656</v>
      </c>
      <c r="AA70" s="77">
        <f>O70+R70+U70+X70</f>
        <v>240</v>
      </c>
      <c r="AB70" s="69" t="s">
        <v>111</v>
      </c>
      <c r="AC70" s="164">
        <v>137372656</v>
      </c>
      <c r="AD70" s="38">
        <f>I70+AA70</f>
        <v>240</v>
      </c>
      <c r="AE70" s="69" t="s">
        <v>111</v>
      </c>
      <c r="AF70" s="28">
        <f t="shared" si="12"/>
        <v>137372656</v>
      </c>
      <c r="AG70" s="20">
        <f>AD70/F70</f>
        <v>0.2</v>
      </c>
      <c r="AH70" s="21">
        <f>AF70/H70</f>
        <v>0.2</v>
      </c>
      <c r="AI70" s="27" t="s">
        <v>60</v>
      </c>
    </row>
    <row r="71" spans="2:35" s="25" customFormat="1" ht="13.5" x14ac:dyDescent="0.2">
      <c r="B71" s="4">
        <v>43</v>
      </c>
      <c r="C71" s="148"/>
      <c r="D71" s="154"/>
      <c r="E71" s="158" t="s">
        <v>193</v>
      </c>
      <c r="F71" s="179">
        <v>100</v>
      </c>
      <c r="G71" s="129"/>
      <c r="H71" s="176">
        <f>AF71*5</f>
        <v>0</v>
      </c>
      <c r="I71" s="19">
        <v>0</v>
      </c>
      <c r="J71" s="19">
        <v>0</v>
      </c>
      <c r="K71" s="19">
        <v>0</v>
      </c>
      <c r="L71" s="128">
        <v>100</v>
      </c>
      <c r="M71" s="56" t="s">
        <v>109</v>
      </c>
      <c r="O71" s="39" t="s">
        <v>121</v>
      </c>
      <c r="P71" s="56" t="s">
        <v>109</v>
      </c>
      <c r="Q71" s="19"/>
      <c r="R71" s="61">
        <v>25</v>
      </c>
      <c r="S71" s="56" t="s">
        <v>109</v>
      </c>
      <c r="T71" s="19"/>
      <c r="U71" s="61">
        <v>25</v>
      </c>
      <c r="V71" s="56" t="s">
        <v>109</v>
      </c>
      <c r="W71" s="19"/>
      <c r="X71" s="61">
        <v>25</v>
      </c>
      <c r="Y71" s="56" t="s">
        <v>109</v>
      </c>
      <c r="AA71" s="77">
        <f>O71+R71+U71+X71</f>
        <v>100</v>
      </c>
      <c r="AB71" s="56" t="s">
        <v>109</v>
      </c>
      <c r="AD71" s="40">
        <f>I71+AA71</f>
        <v>100</v>
      </c>
      <c r="AE71" s="56" t="s">
        <v>109</v>
      </c>
      <c r="AF71" s="28"/>
      <c r="AG71" s="20">
        <f>AD71/F71</f>
        <v>1</v>
      </c>
      <c r="AH71" s="21" t="e">
        <f>AF71/H71</f>
        <v>#DIV/0!</v>
      </c>
      <c r="AI71" s="27"/>
    </row>
    <row r="72" spans="2:35" s="25" customFormat="1" ht="27" x14ac:dyDescent="0.2">
      <c r="B72" s="4"/>
      <c r="C72" s="148"/>
      <c r="D72" s="152" t="s">
        <v>93</v>
      </c>
      <c r="E72" s="158" t="s">
        <v>194</v>
      </c>
      <c r="F72" s="179">
        <f>AD72*5</f>
        <v>500</v>
      </c>
      <c r="G72" s="56" t="s">
        <v>109</v>
      </c>
      <c r="H72" s="176">
        <f>AF72*5</f>
        <v>5469057875</v>
      </c>
      <c r="I72" s="19">
        <v>0</v>
      </c>
      <c r="J72" s="19">
        <v>0</v>
      </c>
      <c r="K72" s="19">
        <v>0</v>
      </c>
      <c r="L72" s="36">
        <v>100</v>
      </c>
      <c r="M72" s="56" t="s">
        <v>109</v>
      </c>
      <c r="N72" s="163">
        <v>864031147</v>
      </c>
      <c r="O72" s="39" t="s">
        <v>121</v>
      </c>
      <c r="P72" s="56" t="s">
        <v>109</v>
      </c>
      <c r="Q72" s="18">
        <f>SUM(Q73:Q82)</f>
        <v>164844172</v>
      </c>
      <c r="R72" s="61">
        <v>25</v>
      </c>
      <c r="S72" s="56" t="s">
        <v>109</v>
      </c>
      <c r="T72" s="18">
        <f>SUM(T73:T82)</f>
        <v>287249032</v>
      </c>
      <c r="U72" s="61">
        <v>25</v>
      </c>
      <c r="V72" s="56" t="s">
        <v>109</v>
      </c>
      <c r="W72" s="18">
        <f>SUM(W73:W82)</f>
        <v>581426735</v>
      </c>
      <c r="X72" s="61">
        <v>25</v>
      </c>
      <c r="Y72" s="56" t="s">
        <v>109</v>
      </c>
      <c r="Z72" s="163">
        <v>806562543</v>
      </c>
      <c r="AA72" s="77">
        <f>O72+R72+U72+X72</f>
        <v>100</v>
      </c>
      <c r="AB72" s="56" t="s">
        <v>109</v>
      </c>
      <c r="AC72" s="163">
        <v>806562543</v>
      </c>
      <c r="AD72" s="40">
        <f>I72+AA72</f>
        <v>100</v>
      </c>
      <c r="AE72" s="56" t="s">
        <v>109</v>
      </c>
      <c r="AF72" s="30">
        <f>SUM(AC72,T72)</f>
        <v>1093811575</v>
      </c>
      <c r="AG72" s="20">
        <f>AD72/F72</f>
        <v>0.2</v>
      </c>
      <c r="AH72" s="21">
        <f>AF72/H72</f>
        <v>0.2</v>
      </c>
      <c r="AI72" s="15" t="s">
        <v>64</v>
      </c>
    </row>
    <row r="73" spans="2:35" s="75" customFormat="1" ht="25.5" x14ac:dyDescent="0.2">
      <c r="B73" s="3">
        <v>10</v>
      </c>
      <c r="C73" s="148"/>
      <c r="D73" s="154" t="s">
        <v>195</v>
      </c>
      <c r="E73" s="155" t="s">
        <v>196</v>
      </c>
      <c r="F73" s="179">
        <f>AD73*5</f>
        <v>60</v>
      </c>
      <c r="G73" s="129" t="s">
        <v>112</v>
      </c>
      <c r="H73" s="176">
        <f>AF73*5</f>
        <v>0</v>
      </c>
      <c r="I73" s="19">
        <v>0</v>
      </c>
      <c r="J73" s="19">
        <v>0</v>
      </c>
      <c r="K73" s="19">
        <v>0</v>
      </c>
      <c r="L73" s="37">
        <v>12</v>
      </c>
      <c r="M73" s="69" t="s">
        <v>112</v>
      </c>
      <c r="N73" s="164">
        <v>50096018</v>
      </c>
      <c r="O73" s="41">
        <v>3</v>
      </c>
      <c r="P73" s="69" t="s">
        <v>112</v>
      </c>
      <c r="Q73" s="19">
        <v>26608118</v>
      </c>
      <c r="R73" s="59">
        <v>3</v>
      </c>
      <c r="S73" s="69" t="s">
        <v>112</v>
      </c>
      <c r="T73" s="19">
        <v>34052884</v>
      </c>
      <c r="U73" s="121">
        <v>3</v>
      </c>
      <c r="V73" s="69" t="s">
        <v>112</v>
      </c>
      <c r="W73" s="19">
        <v>41848737</v>
      </c>
      <c r="X73" s="170">
        <v>3</v>
      </c>
      <c r="Y73" s="129" t="s">
        <v>112</v>
      </c>
      <c r="Z73" s="164">
        <v>48257379</v>
      </c>
      <c r="AA73" s="77">
        <f>O73+R73+U73+X73</f>
        <v>12</v>
      </c>
      <c r="AB73" s="69" t="s">
        <v>112</v>
      </c>
      <c r="AC73" s="164">
        <v>48257379</v>
      </c>
      <c r="AD73" s="38">
        <f>I73+AA73</f>
        <v>12</v>
      </c>
      <c r="AE73" s="69" t="s">
        <v>112</v>
      </c>
      <c r="AF73" s="28">
        <v>0</v>
      </c>
      <c r="AG73" s="20">
        <f>AD73/F73</f>
        <v>0.2</v>
      </c>
      <c r="AH73" s="21" t="e">
        <f>AF73/H73</f>
        <v>#DIV/0!</v>
      </c>
      <c r="AI73" s="69" t="s">
        <v>64</v>
      </c>
    </row>
    <row r="74" spans="2:35" s="25" customFormat="1" ht="38.25" x14ac:dyDescent="0.2">
      <c r="B74" s="4">
        <v>44</v>
      </c>
      <c r="C74" s="148"/>
      <c r="D74" s="154" t="s">
        <v>197</v>
      </c>
      <c r="E74" s="155" t="s">
        <v>198</v>
      </c>
      <c r="F74" s="179">
        <f>AD74*5</f>
        <v>4680</v>
      </c>
      <c r="G74" s="129" t="s">
        <v>110</v>
      </c>
      <c r="H74" s="176">
        <f>AF74*5</f>
        <v>193903565</v>
      </c>
      <c r="I74" s="19">
        <v>0</v>
      </c>
      <c r="J74" s="19">
        <v>0</v>
      </c>
      <c r="K74" s="19">
        <v>0</v>
      </c>
      <c r="L74" s="37">
        <v>936</v>
      </c>
      <c r="M74" s="69" t="s">
        <v>110</v>
      </c>
      <c r="N74" s="164">
        <v>44733735</v>
      </c>
      <c r="O74" s="41">
        <v>234</v>
      </c>
      <c r="P74" s="69" t="s">
        <v>110</v>
      </c>
      <c r="Q74" s="19">
        <v>10365500</v>
      </c>
      <c r="R74" s="59">
        <v>234</v>
      </c>
      <c r="S74" s="69" t="s">
        <v>110</v>
      </c>
      <c r="T74" s="19">
        <v>15255500</v>
      </c>
      <c r="U74" s="121">
        <v>234</v>
      </c>
      <c r="V74" s="69" t="s">
        <v>110</v>
      </c>
      <c r="W74" s="19">
        <v>29420713</v>
      </c>
      <c r="X74" s="170">
        <v>234</v>
      </c>
      <c r="Y74" s="129" t="s">
        <v>110</v>
      </c>
      <c r="Z74" s="164">
        <v>38780713</v>
      </c>
      <c r="AA74" s="77">
        <f>O74+R74+U74+X74</f>
        <v>936</v>
      </c>
      <c r="AB74" s="69" t="s">
        <v>110</v>
      </c>
      <c r="AC74" s="164">
        <v>38780713</v>
      </c>
      <c r="AD74" s="38">
        <f>I74+AA74</f>
        <v>936</v>
      </c>
      <c r="AE74" s="69" t="s">
        <v>110</v>
      </c>
      <c r="AF74" s="28">
        <f>SUM(AC74,K74)</f>
        <v>38780713</v>
      </c>
      <c r="AG74" s="20">
        <f>AD74/F74</f>
        <v>0.2</v>
      </c>
      <c r="AH74" s="21">
        <f>AF74/H74</f>
        <v>0.2</v>
      </c>
      <c r="AI74" s="69" t="s">
        <v>64</v>
      </c>
    </row>
    <row r="75" spans="2:35" s="25" customFormat="1" ht="38.25" x14ac:dyDescent="0.2">
      <c r="B75" s="4">
        <v>45</v>
      </c>
      <c r="C75" s="148"/>
      <c r="D75" s="154" t="s">
        <v>199</v>
      </c>
      <c r="E75" s="155" t="s">
        <v>200</v>
      </c>
      <c r="F75" s="179">
        <f>AD75*5</f>
        <v>80</v>
      </c>
      <c r="G75" s="129" t="s">
        <v>112</v>
      </c>
      <c r="H75" s="176">
        <f>AF75*5</f>
        <v>168672675</v>
      </c>
      <c r="I75" s="19">
        <v>0</v>
      </c>
      <c r="J75" s="19">
        <v>0</v>
      </c>
      <c r="K75" s="19">
        <v>0</v>
      </c>
      <c r="L75" s="37">
        <v>16</v>
      </c>
      <c r="M75" s="69" t="s">
        <v>112</v>
      </c>
      <c r="N75" s="164">
        <v>34475969</v>
      </c>
      <c r="O75" s="41">
        <v>4</v>
      </c>
      <c r="P75" s="69" t="s">
        <v>112</v>
      </c>
      <c r="Q75" s="19">
        <v>7220000</v>
      </c>
      <c r="R75" s="59">
        <v>4</v>
      </c>
      <c r="S75" s="69" t="s">
        <v>112</v>
      </c>
      <c r="T75" s="19">
        <v>7220000</v>
      </c>
      <c r="U75" s="121">
        <v>4</v>
      </c>
      <c r="V75" s="69" t="s">
        <v>112</v>
      </c>
      <c r="W75" s="19">
        <v>25577601</v>
      </c>
      <c r="X75" s="170">
        <v>4</v>
      </c>
      <c r="Y75" s="129" t="s">
        <v>112</v>
      </c>
      <c r="Z75" s="164">
        <v>33734535</v>
      </c>
      <c r="AA75" s="77">
        <f>O75+R75+U75+X75</f>
        <v>16</v>
      </c>
      <c r="AB75" s="69" t="s">
        <v>112</v>
      </c>
      <c r="AC75" s="164">
        <v>33734535</v>
      </c>
      <c r="AD75" s="38">
        <f>I75+AA75</f>
        <v>16</v>
      </c>
      <c r="AE75" s="69" t="s">
        <v>112</v>
      </c>
      <c r="AF75" s="28">
        <f>SUM(AC75,K75)</f>
        <v>33734535</v>
      </c>
      <c r="AG75" s="20">
        <f>AD75/F75</f>
        <v>0.2</v>
      </c>
      <c r="AH75" s="21">
        <f>AF75/H75</f>
        <v>0.2</v>
      </c>
      <c r="AI75" s="27" t="s">
        <v>60</v>
      </c>
    </row>
    <row r="76" spans="2:35" s="25" customFormat="1" ht="38.25" x14ac:dyDescent="0.2">
      <c r="B76" s="4">
        <v>46</v>
      </c>
      <c r="C76" s="148"/>
      <c r="D76" s="154" t="s">
        <v>65</v>
      </c>
      <c r="E76" s="155" t="s">
        <v>201</v>
      </c>
      <c r="F76" s="179">
        <f>AD76*5</f>
        <v>85</v>
      </c>
      <c r="G76" s="129" t="s">
        <v>112</v>
      </c>
      <c r="H76" s="176">
        <f>AF76*5</f>
        <v>732560605</v>
      </c>
      <c r="I76" s="19">
        <v>0</v>
      </c>
      <c r="J76" s="19">
        <v>0</v>
      </c>
      <c r="K76" s="19">
        <v>0</v>
      </c>
      <c r="L76" s="37">
        <v>17</v>
      </c>
      <c r="M76" s="69" t="s">
        <v>112</v>
      </c>
      <c r="N76" s="164">
        <v>152193567</v>
      </c>
      <c r="O76" s="41">
        <v>4</v>
      </c>
      <c r="P76" s="69" t="s">
        <v>112</v>
      </c>
      <c r="Q76" s="19">
        <v>33479013</v>
      </c>
      <c r="R76" s="60">
        <v>5</v>
      </c>
      <c r="S76" s="69" t="s">
        <v>112</v>
      </c>
      <c r="T76" s="19">
        <v>58984288</v>
      </c>
      <c r="U76" s="121">
        <v>4</v>
      </c>
      <c r="V76" s="69" t="s">
        <v>112</v>
      </c>
      <c r="W76" s="19">
        <v>94969498</v>
      </c>
      <c r="X76" s="170">
        <v>4</v>
      </c>
      <c r="Y76" s="129" t="s">
        <v>112</v>
      </c>
      <c r="Z76" s="164">
        <v>146512121</v>
      </c>
      <c r="AA76" s="77">
        <f>O76+R76+U76+X76</f>
        <v>17</v>
      </c>
      <c r="AB76" s="69" t="s">
        <v>112</v>
      </c>
      <c r="AC76" s="164">
        <v>146512121</v>
      </c>
      <c r="AD76" s="38">
        <f>I76+AA76</f>
        <v>17</v>
      </c>
      <c r="AE76" s="69" t="s">
        <v>112</v>
      </c>
      <c r="AF76" s="29">
        <f>SUM(AC76,K76)</f>
        <v>146512121</v>
      </c>
      <c r="AG76" s="20">
        <f>AD76/F76</f>
        <v>0.2</v>
      </c>
      <c r="AH76" s="21">
        <f>AF76/H76</f>
        <v>0.2</v>
      </c>
      <c r="AI76" s="69" t="s">
        <v>64</v>
      </c>
    </row>
    <row r="77" spans="2:35" s="25" customFormat="1" ht="89.25" x14ac:dyDescent="0.2">
      <c r="B77" s="4">
        <v>47</v>
      </c>
      <c r="C77" s="151"/>
      <c r="D77" s="154" t="s">
        <v>202</v>
      </c>
      <c r="E77" s="156" t="s">
        <v>203</v>
      </c>
      <c r="F77" s="179">
        <f>AD77*5</f>
        <v>20</v>
      </c>
      <c r="G77" s="129" t="s">
        <v>110</v>
      </c>
      <c r="H77" s="176">
        <f>AF77*5</f>
        <v>633126125</v>
      </c>
      <c r="I77" s="19">
        <v>0</v>
      </c>
      <c r="J77" s="19">
        <v>0</v>
      </c>
      <c r="K77" s="19">
        <v>0</v>
      </c>
      <c r="L77" s="37">
        <v>4</v>
      </c>
      <c r="M77" s="69" t="s">
        <v>110</v>
      </c>
      <c r="N77" s="164">
        <v>132948927</v>
      </c>
      <c r="O77" s="41">
        <v>2</v>
      </c>
      <c r="P77" s="69" t="s">
        <v>110</v>
      </c>
      <c r="Q77" s="19">
        <v>11463563</v>
      </c>
      <c r="R77" s="59">
        <v>2</v>
      </c>
      <c r="S77" s="69" t="s">
        <v>110</v>
      </c>
      <c r="T77" s="19">
        <v>14760007</v>
      </c>
      <c r="U77" s="47">
        <v>0</v>
      </c>
      <c r="V77" s="69" t="s">
        <v>110</v>
      </c>
      <c r="W77" s="19">
        <v>126625225</v>
      </c>
      <c r="X77" s="170">
        <v>0</v>
      </c>
      <c r="Y77" s="129" t="s">
        <v>110</v>
      </c>
      <c r="Z77" s="164">
        <v>126625225</v>
      </c>
      <c r="AA77" s="77">
        <f>O77+R77+U77+X77</f>
        <v>4</v>
      </c>
      <c r="AB77" s="69" t="s">
        <v>110</v>
      </c>
      <c r="AC77" s="164">
        <v>126625225</v>
      </c>
      <c r="AD77" s="38">
        <f>I77+AA77</f>
        <v>4</v>
      </c>
      <c r="AE77" s="69" t="s">
        <v>110</v>
      </c>
      <c r="AF77" s="28">
        <f>SUM(K77,AC77)</f>
        <v>126625225</v>
      </c>
      <c r="AG77" s="20">
        <f>AD77/F77</f>
        <v>0.2</v>
      </c>
      <c r="AH77" s="21">
        <f>AF77/H77</f>
        <v>0.2</v>
      </c>
      <c r="AI77" s="69" t="s">
        <v>64</v>
      </c>
    </row>
    <row r="78" spans="2:35" s="25" customFormat="1" ht="38.25" x14ac:dyDescent="0.2">
      <c r="B78" s="4">
        <v>48</v>
      </c>
      <c r="C78" s="150"/>
      <c r="D78" s="154" t="s">
        <v>204</v>
      </c>
      <c r="E78" s="155" t="s">
        <v>205</v>
      </c>
      <c r="F78" s="179">
        <f>AD78*5</f>
        <v>10</v>
      </c>
      <c r="G78" s="129" t="s">
        <v>110</v>
      </c>
      <c r="H78" s="176">
        <f>AF78*5</f>
        <v>24507500</v>
      </c>
      <c r="I78" s="19">
        <v>0</v>
      </c>
      <c r="J78" s="19">
        <v>0</v>
      </c>
      <c r="K78" s="19">
        <v>0</v>
      </c>
      <c r="L78" s="37">
        <v>2</v>
      </c>
      <c r="M78" s="69" t="s">
        <v>110</v>
      </c>
      <c r="N78" s="164">
        <v>5795172</v>
      </c>
      <c r="O78" s="41">
        <v>0</v>
      </c>
      <c r="P78" s="69" t="s">
        <v>110</v>
      </c>
      <c r="Q78" s="19">
        <v>0</v>
      </c>
      <c r="R78" s="59">
        <v>2</v>
      </c>
      <c r="S78" s="69" t="s">
        <v>110</v>
      </c>
      <c r="T78" s="19">
        <v>0</v>
      </c>
      <c r="U78" s="47">
        <v>0</v>
      </c>
      <c r="V78" s="69" t="s">
        <v>110</v>
      </c>
      <c r="W78" s="19">
        <v>4901500</v>
      </c>
      <c r="X78" s="170">
        <v>0</v>
      </c>
      <c r="Y78" s="129" t="s">
        <v>110</v>
      </c>
      <c r="Z78" s="164">
        <v>4901500</v>
      </c>
      <c r="AA78" s="77">
        <f>O78+R78+U78+X78</f>
        <v>2</v>
      </c>
      <c r="AB78" s="69" t="s">
        <v>110</v>
      </c>
      <c r="AC78" s="164">
        <v>4901500</v>
      </c>
      <c r="AD78" s="38">
        <f>I78+AA78</f>
        <v>2</v>
      </c>
      <c r="AE78" s="69" t="s">
        <v>110</v>
      </c>
      <c r="AF78" s="28">
        <f>SUM(AC78,K78)</f>
        <v>4901500</v>
      </c>
      <c r="AG78" s="20">
        <f>AD78/F78</f>
        <v>0.2</v>
      </c>
      <c r="AH78" s="21">
        <f>AF78/H78</f>
        <v>0.2</v>
      </c>
      <c r="AI78" s="69" t="s">
        <v>64</v>
      </c>
    </row>
    <row r="79" spans="2:35" s="80" customFormat="1" ht="38.25" x14ac:dyDescent="0.2">
      <c r="B79" s="4">
        <v>49</v>
      </c>
      <c r="C79" s="148"/>
      <c r="D79" s="154" t="s">
        <v>66</v>
      </c>
      <c r="E79" s="155" t="s">
        <v>206</v>
      </c>
      <c r="F79" s="179">
        <f>AD79*5</f>
        <v>60</v>
      </c>
      <c r="G79" s="129" t="s">
        <v>110</v>
      </c>
      <c r="H79" s="176">
        <f>AF79*5</f>
        <v>604718840</v>
      </c>
      <c r="I79" s="19">
        <v>0</v>
      </c>
      <c r="J79" s="19">
        <v>0</v>
      </c>
      <c r="K79" s="19">
        <v>0</v>
      </c>
      <c r="L79" s="37">
        <v>12</v>
      </c>
      <c r="M79" s="69" t="s">
        <v>110</v>
      </c>
      <c r="N79" s="164">
        <v>141178330</v>
      </c>
      <c r="O79" s="41">
        <v>3</v>
      </c>
      <c r="P79" s="69" t="s">
        <v>110</v>
      </c>
      <c r="Q79" s="19">
        <v>18843000</v>
      </c>
      <c r="R79" s="59">
        <v>3</v>
      </c>
      <c r="S79" s="69" t="s">
        <v>110</v>
      </c>
      <c r="T79" s="19">
        <v>30882000</v>
      </c>
      <c r="U79" s="59">
        <v>3</v>
      </c>
      <c r="V79" s="69" t="s">
        <v>110</v>
      </c>
      <c r="W79" s="19">
        <v>54960000</v>
      </c>
      <c r="X79" s="170">
        <v>3</v>
      </c>
      <c r="Y79" s="129" t="s">
        <v>110</v>
      </c>
      <c r="Z79" s="164">
        <v>120943768</v>
      </c>
      <c r="AA79" s="77">
        <f>O79+R79+U79+X79</f>
        <v>12</v>
      </c>
      <c r="AB79" s="69" t="s">
        <v>110</v>
      </c>
      <c r="AC79" s="164">
        <v>120943768</v>
      </c>
      <c r="AD79" s="38">
        <f>I79+AA79</f>
        <v>12</v>
      </c>
      <c r="AE79" s="69" t="s">
        <v>110</v>
      </c>
      <c r="AF79" s="28">
        <f>SUM(AC79,K79)</f>
        <v>120943768</v>
      </c>
      <c r="AG79" s="20">
        <f>AD79/F79</f>
        <v>0.2</v>
      </c>
      <c r="AH79" s="21">
        <f>AF79/H79</f>
        <v>0.2</v>
      </c>
      <c r="AI79" s="69" t="s">
        <v>64</v>
      </c>
    </row>
    <row r="80" spans="2:35" s="25" customFormat="1" ht="38.25" x14ac:dyDescent="0.2">
      <c r="B80" s="4">
        <v>50</v>
      </c>
      <c r="C80" s="148"/>
      <c r="D80" s="154" t="s">
        <v>67</v>
      </c>
      <c r="E80" s="155" t="s">
        <v>207</v>
      </c>
      <c r="F80" s="179">
        <f>AD80*5</f>
        <v>75</v>
      </c>
      <c r="G80" s="129" t="s">
        <v>110</v>
      </c>
      <c r="H80" s="176">
        <f>AF80*5</f>
        <v>620362370</v>
      </c>
      <c r="I80" s="19">
        <v>0</v>
      </c>
      <c r="J80" s="19">
        <v>0</v>
      </c>
      <c r="K80" s="19">
        <v>0</v>
      </c>
      <c r="L80" s="37">
        <v>15</v>
      </c>
      <c r="M80" s="69" t="s">
        <v>110</v>
      </c>
      <c r="N80" s="164">
        <v>130356457</v>
      </c>
      <c r="O80" s="41">
        <v>4</v>
      </c>
      <c r="P80" s="69" t="s">
        <v>110</v>
      </c>
      <c r="Q80" s="19">
        <v>19729000</v>
      </c>
      <c r="R80" s="59">
        <v>4</v>
      </c>
      <c r="S80" s="69" t="s">
        <v>110</v>
      </c>
      <c r="T80" s="19">
        <v>30108375</v>
      </c>
      <c r="U80" s="59">
        <v>4</v>
      </c>
      <c r="V80" s="69" t="s">
        <v>110</v>
      </c>
      <c r="W80" s="19">
        <v>104978894</v>
      </c>
      <c r="X80" s="170">
        <v>3</v>
      </c>
      <c r="Y80" s="129" t="s">
        <v>110</v>
      </c>
      <c r="Z80" s="164">
        <v>124072474</v>
      </c>
      <c r="AA80" s="77">
        <f>O80+R80+U80+X80</f>
        <v>15</v>
      </c>
      <c r="AB80" s="69" t="s">
        <v>110</v>
      </c>
      <c r="AC80" s="164">
        <v>124072474</v>
      </c>
      <c r="AD80" s="38">
        <f>I80+AA80</f>
        <v>15</v>
      </c>
      <c r="AE80" s="69" t="s">
        <v>110</v>
      </c>
      <c r="AF80" s="28">
        <f>SUM(AC80,K80)</f>
        <v>124072474</v>
      </c>
      <c r="AG80" s="20">
        <f>AD80/F80</f>
        <v>0.2</v>
      </c>
      <c r="AH80" s="21">
        <f>AF80/H80</f>
        <v>0.2</v>
      </c>
      <c r="AI80" s="69" t="s">
        <v>64</v>
      </c>
    </row>
    <row r="81" spans="2:35" s="80" customFormat="1" ht="38.25" x14ac:dyDescent="0.2">
      <c r="B81" s="4">
        <v>51</v>
      </c>
      <c r="C81" s="148"/>
      <c r="D81" s="154" t="s">
        <v>68</v>
      </c>
      <c r="E81" s="155" t="s">
        <v>208</v>
      </c>
      <c r="F81" s="179">
        <f>AD81*5</f>
        <v>1560</v>
      </c>
      <c r="G81" s="129" t="s">
        <v>113</v>
      </c>
      <c r="H81" s="176">
        <f>AF81*5</f>
        <v>450062550</v>
      </c>
      <c r="I81" s="19">
        <v>0</v>
      </c>
      <c r="J81" s="19">
        <v>0</v>
      </c>
      <c r="K81" s="19">
        <v>0</v>
      </c>
      <c r="L81" s="37">
        <v>312</v>
      </c>
      <c r="M81" s="69" t="s">
        <v>113</v>
      </c>
      <c r="N81" s="164">
        <v>97196138</v>
      </c>
      <c r="O81" s="41">
        <v>167</v>
      </c>
      <c r="P81" s="69" t="s">
        <v>113</v>
      </c>
      <c r="Q81" s="19">
        <v>14773000</v>
      </c>
      <c r="R81" s="59">
        <v>89</v>
      </c>
      <c r="S81" s="69" t="s">
        <v>113</v>
      </c>
      <c r="T81" s="19">
        <v>23923000</v>
      </c>
      <c r="U81" s="28">
        <v>0</v>
      </c>
      <c r="V81" s="69" t="s">
        <v>113</v>
      </c>
      <c r="W81" s="19">
        <v>25422249</v>
      </c>
      <c r="X81" s="170">
        <v>56</v>
      </c>
      <c r="Y81" s="129" t="s">
        <v>113</v>
      </c>
      <c r="Z81" s="164">
        <v>90012510</v>
      </c>
      <c r="AA81" s="77">
        <f>O81+R81+U81+X81</f>
        <v>312</v>
      </c>
      <c r="AB81" s="69" t="s">
        <v>113</v>
      </c>
      <c r="AC81" s="164">
        <v>90012510</v>
      </c>
      <c r="AD81" s="38">
        <f>I81+AA81</f>
        <v>312</v>
      </c>
      <c r="AE81" s="69" t="s">
        <v>113</v>
      </c>
      <c r="AF81" s="28">
        <f>SUM(AC81,K81)</f>
        <v>90012510</v>
      </c>
      <c r="AG81" s="20">
        <f>AD81/F81</f>
        <v>0.2</v>
      </c>
      <c r="AH81" s="21">
        <f>AF81/H81</f>
        <v>0.2</v>
      </c>
      <c r="AI81" s="69" t="s">
        <v>64</v>
      </c>
    </row>
    <row r="82" spans="2:35" s="82" customFormat="1" ht="25.5" x14ac:dyDescent="0.2">
      <c r="B82" s="4">
        <v>52</v>
      </c>
      <c r="C82" s="148"/>
      <c r="D82" s="154" t="s">
        <v>69</v>
      </c>
      <c r="E82" s="155" t="s">
        <v>209</v>
      </c>
      <c r="F82" s="179">
        <f>AD82*5</f>
        <v>110</v>
      </c>
      <c r="G82" s="129" t="s">
        <v>114</v>
      </c>
      <c r="H82" s="176">
        <f>AF82*5</f>
        <v>363611590</v>
      </c>
      <c r="I82" s="19">
        <v>0</v>
      </c>
      <c r="J82" s="19">
        <v>0</v>
      </c>
      <c r="K82" s="19">
        <v>0</v>
      </c>
      <c r="L82" s="37">
        <v>22</v>
      </c>
      <c r="M82" s="69" t="s">
        <v>114</v>
      </c>
      <c r="N82" s="164">
        <v>75056834</v>
      </c>
      <c r="O82" s="41">
        <v>11</v>
      </c>
      <c r="P82" s="69" t="s">
        <v>114</v>
      </c>
      <c r="Q82" s="19">
        <v>22362978</v>
      </c>
      <c r="R82" s="59">
        <v>11</v>
      </c>
      <c r="S82" s="69" t="s">
        <v>114</v>
      </c>
      <c r="T82" s="19">
        <v>72062978</v>
      </c>
      <c r="U82" s="47">
        <v>0</v>
      </c>
      <c r="V82" s="69" t="s">
        <v>114</v>
      </c>
      <c r="W82" s="19">
        <v>72722318</v>
      </c>
      <c r="X82" s="170">
        <v>0</v>
      </c>
      <c r="Y82" s="129" t="s">
        <v>114</v>
      </c>
      <c r="Z82" s="164">
        <v>72722318</v>
      </c>
      <c r="AA82" s="77">
        <f>O82+R82+U82+X82</f>
        <v>22</v>
      </c>
      <c r="AB82" s="69" t="s">
        <v>114</v>
      </c>
      <c r="AC82" s="164">
        <v>72722318</v>
      </c>
      <c r="AD82" s="38">
        <f>I82+AA82</f>
        <v>22</v>
      </c>
      <c r="AE82" s="69" t="s">
        <v>114</v>
      </c>
      <c r="AF82" s="49">
        <f>SUM(AC82,K82)</f>
        <v>72722318</v>
      </c>
      <c r="AG82" s="20">
        <f>AD82/F82</f>
        <v>0.2</v>
      </c>
      <c r="AH82" s="21">
        <f>AF82/H82</f>
        <v>0.2</v>
      </c>
      <c r="AI82" s="69" t="s">
        <v>64</v>
      </c>
    </row>
    <row r="83" spans="2:35" s="25" customFormat="1" ht="27" x14ac:dyDescent="0.2">
      <c r="B83" s="4">
        <v>53</v>
      </c>
      <c r="C83" s="148"/>
      <c r="D83" s="154"/>
      <c r="E83" s="158" t="s">
        <v>210</v>
      </c>
      <c r="F83" s="179">
        <f>AD83*5</f>
        <v>376.25</v>
      </c>
      <c r="G83" s="56" t="s">
        <v>109</v>
      </c>
      <c r="H83" s="176">
        <f>AF83*5</f>
        <v>6918345237.3999996</v>
      </c>
      <c r="I83" s="19">
        <v>0</v>
      </c>
      <c r="J83" s="19">
        <v>0</v>
      </c>
      <c r="K83" s="19">
        <v>0</v>
      </c>
      <c r="L83" s="128">
        <v>100</v>
      </c>
      <c r="M83" s="56" t="s">
        <v>109</v>
      </c>
      <c r="N83" s="163">
        <v>1387181187</v>
      </c>
      <c r="O83" s="39" t="s">
        <v>121</v>
      </c>
      <c r="P83" s="56" t="s">
        <v>109</v>
      </c>
      <c r="Q83" s="18">
        <f>Q85</f>
        <v>0</v>
      </c>
      <c r="R83" s="61">
        <v>25</v>
      </c>
      <c r="S83" s="56" t="s">
        <v>109</v>
      </c>
      <c r="T83" s="18">
        <f>T85</f>
        <v>0</v>
      </c>
      <c r="U83" s="61">
        <v>25</v>
      </c>
      <c r="V83" s="56" t="s">
        <v>109</v>
      </c>
      <c r="W83" s="18">
        <f>W85</f>
        <v>0</v>
      </c>
      <c r="X83" s="172">
        <v>0.25</v>
      </c>
      <c r="Y83" s="56" t="s">
        <v>109</v>
      </c>
      <c r="Z83" s="163">
        <v>1383669047.48</v>
      </c>
      <c r="AA83" s="77">
        <f>O83+R83+U83+X83</f>
        <v>75.25</v>
      </c>
      <c r="AB83" s="56" t="s">
        <v>109</v>
      </c>
      <c r="AC83" s="163">
        <v>1383669047.48</v>
      </c>
      <c r="AD83" s="40">
        <f>I83+AA83</f>
        <v>75.25</v>
      </c>
      <c r="AE83" s="56" t="s">
        <v>109</v>
      </c>
      <c r="AF83" s="30">
        <f>SUM(AC83,K83)</f>
        <v>1383669047.48</v>
      </c>
      <c r="AG83" s="20">
        <f>AD83/F83</f>
        <v>0.2</v>
      </c>
      <c r="AH83" s="21">
        <f>AF83/H83</f>
        <v>0.2</v>
      </c>
      <c r="AI83" s="15" t="s">
        <v>123</v>
      </c>
    </row>
    <row r="84" spans="2:35" s="75" customFormat="1" ht="27" x14ac:dyDescent="0.2">
      <c r="B84" s="3">
        <v>10</v>
      </c>
      <c r="C84" s="148"/>
      <c r="D84" s="152" t="s">
        <v>70</v>
      </c>
      <c r="E84" s="158" t="s">
        <v>211</v>
      </c>
      <c r="F84" s="179">
        <f>AD84*5</f>
        <v>376.25</v>
      </c>
      <c r="G84" s="56" t="s">
        <v>109</v>
      </c>
      <c r="H84" s="176">
        <f>AF84*5</f>
        <v>6918345237.3999996</v>
      </c>
      <c r="I84" s="19">
        <v>0</v>
      </c>
      <c r="J84" s="19">
        <v>0</v>
      </c>
      <c r="K84" s="19">
        <v>0</v>
      </c>
      <c r="L84" s="36">
        <v>100</v>
      </c>
      <c r="M84" s="56" t="s">
        <v>109</v>
      </c>
      <c r="N84" s="163">
        <v>1387181187</v>
      </c>
      <c r="O84" s="39" t="s">
        <v>121</v>
      </c>
      <c r="P84" s="56" t="s">
        <v>109</v>
      </c>
      <c r="Q84" s="18">
        <f>Q86</f>
        <v>202691700</v>
      </c>
      <c r="R84" s="61">
        <v>25</v>
      </c>
      <c r="S84" s="56" t="s">
        <v>109</v>
      </c>
      <c r="T84" s="18">
        <f>T86</f>
        <v>559283200</v>
      </c>
      <c r="U84" s="61">
        <v>25</v>
      </c>
      <c r="V84" s="56" t="s">
        <v>109</v>
      </c>
      <c r="W84" s="18">
        <f>W86</f>
        <v>629499000</v>
      </c>
      <c r="X84" s="172">
        <v>0.25</v>
      </c>
      <c r="Y84" s="56" t="s">
        <v>109</v>
      </c>
      <c r="Z84" s="163">
        <v>1383669047.48</v>
      </c>
      <c r="AA84" s="77">
        <f>O84+R84+U84+X84</f>
        <v>75.25</v>
      </c>
      <c r="AB84" s="56" t="s">
        <v>109</v>
      </c>
      <c r="AC84" s="163">
        <v>1383669047.48</v>
      </c>
      <c r="AD84" s="40">
        <f>I84+AA84</f>
        <v>75.25</v>
      </c>
      <c r="AE84" s="56" t="s">
        <v>109</v>
      </c>
      <c r="AF84" s="30">
        <f>SUM(AC84,K84)</f>
        <v>1383669047.48</v>
      </c>
      <c r="AG84" s="20">
        <f>AD84/F84</f>
        <v>0.2</v>
      </c>
      <c r="AH84" s="21">
        <f>AF84/H84</f>
        <v>0.2</v>
      </c>
      <c r="AI84" s="15" t="s">
        <v>123</v>
      </c>
    </row>
    <row r="85" spans="2:35" s="25" customFormat="1" ht="30.6" customHeight="1" x14ac:dyDescent="0.2">
      <c r="B85" s="4">
        <v>54</v>
      </c>
      <c r="C85" s="148"/>
      <c r="D85" s="162" t="s">
        <v>212</v>
      </c>
      <c r="E85" s="156" t="s">
        <v>213</v>
      </c>
      <c r="F85" s="179">
        <f>AD85*5</f>
        <v>5</v>
      </c>
      <c r="G85" s="41" t="s">
        <v>115</v>
      </c>
      <c r="H85" s="176">
        <f>AF85*5</f>
        <v>750000000</v>
      </c>
      <c r="I85" s="19">
        <v>0</v>
      </c>
      <c r="J85" s="19">
        <v>0</v>
      </c>
      <c r="K85" s="19">
        <v>0</v>
      </c>
      <c r="L85" s="165"/>
      <c r="M85" s="165"/>
      <c r="N85" s="164">
        <v>150000000</v>
      </c>
      <c r="O85" s="165"/>
      <c r="P85" s="165"/>
      <c r="Q85" s="165"/>
      <c r="R85" s="165"/>
      <c r="S85" s="165"/>
      <c r="T85" s="165"/>
      <c r="U85" s="165"/>
      <c r="V85" s="165"/>
      <c r="W85" s="165"/>
      <c r="X85" s="170">
        <v>1</v>
      </c>
      <c r="Y85" s="41" t="s">
        <v>115</v>
      </c>
      <c r="Z85" s="164">
        <v>150000000</v>
      </c>
      <c r="AA85" s="77">
        <f>O85+R85+U85+X85</f>
        <v>1</v>
      </c>
      <c r="AB85" s="41" t="s">
        <v>115</v>
      </c>
      <c r="AC85" s="164">
        <v>150000000</v>
      </c>
      <c r="AD85" s="38">
        <f>I86+AA85</f>
        <v>1</v>
      </c>
      <c r="AE85" s="41" t="s">
        <v>115</v>
      </c>
      <c r="AF85" s="28">
        <f>SUM(AC85,K86)</f>
        <v>150000000</v>
      </c>
      <c r="AG85" s="20">
        <f>AD85/F85</f>
        <v>0.2</v>
      </c>
      <c r="AH85" s="21">
        <f>AF85/H85</f>
        <v>0.2</v>
      </c>
      <c r="AI85" s="69" t="s">
        <v>123</v>
      </c>
    </row>
    <row r="86" spans="2:35" s="75" customFormat="1" ht="25.5" x14ac:dyDescent="0.2">
      <c r="B86" s="142" t="s">
        <v>8</v>
      </c>
      <c r="C86" s="146"/>
      <c r="D86" s="154" t="s">
        <v>71</v>
      </c>
      <c r="E86" s="155" t="s">
        <v>214</v>
      </c>
      <c r="F86" s="179">
        <f>AD86*5</f>
        <v>60</v>
      </c>
      <c r="G86" s="131"/>
      <c r="H86" s="176">
        <f>AF86*5</f>
        <v>6168345237.3999996</v>
      </c>
      <c r="I86" s="19">
        <v>0</v>
      </c>
      <c r="J86" s="19">
        <v>0</v>
      </c>
      <c r="K86" s="19">
        <v>0</v>
      </c>
      <c r="L86" s="37">
        <v>12</v>
      </c>
      <c r="M86" s="41" t="s">
        <v>115</v>
      </c>
      <c r="N86" s="164">
        <v>1237181187</v>
      </c>
      <c r="O86" s="41">
        <v>3</v>
      </c>
      <c r="P86" s="41" t="s">
        <v>115</v>
      </c>
      <c r="Q86" s="19">
        <v>202691700</v>
      </c>
      <c r="R86" s="59">
        <v>3</v>
      </c>
      <c r="S86" s="41" t="s">
        <v>115</v>
      </c>
      <c r="T86" s="19">
        <v>559283200</v>
      </c>
      <c r="U86" s="59">
        <v>3</v>
      </c>
      <c r="V86" s="41" t="s">
        <v>115</v>
      </c>
      <c r="W86" s="19">
        <v>629499000</v>
      </c>
      <c r="X86" s="170">
        <v>3</v>
      </c>
      <c r="Y86" s="131"/>
      <c r="Z86" s="164">
        <v>1233669047.48</v>
      </c>
      <c r="AA86" s="77">
        <f>O86+R86+U86+X86</f>
        <v>12</v>
      </c>
      <c r="AB86" s="41" t="s">
        <v>115</v>
      </c>
      <c r="AC86" s="164">
        <v>1233669047.48</v>
      </c>
      <c r="AD86" s="38">
        <f>I87+AA86</f>
        <v>12</v>
      </c>
      <c r="AE86" s="41" t="s">
        <v>115</v>
      </c>
      <c r="AF86" s="28">
        <f>SUM(AC86,K87)</f>
        <v>1233669047.48</v>
      </c>
      <c r="AG86" s="20">
        <f>AD86/F86</f>
        <v>0.2</v>
      </c>
      <c r="AH86" s="21">
        <f>AF86/H86</f>
        <v>0.2</v>
      </c>
      <c r="AI86" s="129" t="s">
        <v>123</v>
      </c>
    </row>
    <row r="87" spans="2:35" s="79" customFormat="1" ht="73.5" customHeight="1" x14ac:dyDescent="0.2">
      <c r="B87" s="142"/>
      <c r="C87" s="146"/>
      <c r="D87" s="152" t="s">
        <v>72</v>
      </c>
      <c r="E87" s="158" t="s">
        <v>215</v>
      </c>
      <c r="F87" s="178">
        <v>9.7000000000000003E-2</v>
      </c>
      <c r="G87" s="56" t="s">
        <v>109</v>
      </c>
      <c r="H87" s="176">
        <f t="shared" ref="H87:H98" si="13">AF87*5</f>
        <v>4779540910</v>
      </c>
      <c r="I87" s="19">
        <v>0</v>
      </c>
      <c r="J87" s="19">
        <v>0</v>
      </c>
      <c r="K87" s="19">
        <v>0</v>
      </c>
      <c r="L87" s="50" t="s">
        <v>127</v>
      </c>
      <c r="M87" s="56" t="s">
        <v>108</v>
      </c>
      <c r="N87" s="163">
        <v>1188171000</v>
      </c>
      <c r="O87" s="50" t="s">
        <v>127</v>
      </c>
      <c r="P87" s="56" t="s">
        <v>108</v>
      </c>
      <c r="Q87" s="18">
        <f>Q88</f>
        <v>191617877</v>
      </c>
      <c r="R87" s="50" t="s">
        <v>127</v>
      </c>
      <c r="S87" s="56" t="s">
        <v>108</v>
      </c>
      <c r="T87" s="18">
        <f>T88</f>
        <v>272386157</v>
      </c>
      <c r="U87" s="50" t="s">
        <v>127</v>
      </c>
      <c r="V87" s="56" t="s">
        <v>108</v>
      </c>
      <c r="W87" s="18">
        <f>W88</f>
        <v>530777389</v>
      </c>
      <c r="X87" s="184" t="s">
        <v>233</v>
      </c>
      <c r="Y87" s="56" t="s">
        <v>109</v>
      </c>
      <c r="Z87" s="163">
        <v>955908182</v>
      </c>
      <c r="AA87" s="183">
        <f>O87+R87+U87+X87</f>
        <v>8.69</v>
      </c>
      <c r="AB87" s="56" t="s">
        <v>109</v>
      </c>
      <c r="AC87" s="163">
        <v>955908182</v>
      </c>
      <c r="AD87" s="185">
        <f t="shared" ref="AD87:AD98" si="14">I87+AA87</f>
        <v>8.69</v>
      </c>
      <c r="AE87" s="56" t="s">
        <v>109</v>
      </c>
      <c r="AF87" s="30">
        <f t="shared" ref="AF87" si="15">SUM(AC87,K87)</f>
        <v>955908182</v>
      </c>
      <c r="AG87" s="20">
        <f t="shared" ref="AG87:AG98" si="16">AD87/F87</f>
        <v>89.587628865979369</v>
      </c>
      <c r="AH87" s="21">
        <f t="shared" ref="AH87:AH98" si="17">AF87/H87</f>
        <v>0.2</v>
      </c>
      <c r="AI87" s="15" t="s">
        <v>74</v>
      </c>
    </row>
    <row r="88" spans="2:35" s="75" customFormat="1" ht="22.5" x14ac:dyDescent="0.2">
      <c r="B88" s="3">
        <v>12</v>
      </c>
      <c r="C88" s="146"/>
      <c r="D88" s="152" t="s">
        <v>73</v>
      </c>
      <c r="E88" s="158" t="s">
        <v>216</v>
      </c>
      <c r="F88" s="179" t="s">
        <v>231</v>
      </c>
      <c r="G88" s="56" t="s">
        <v>108</v>
      </c>
      <c r="H88" s="176">
        <f t="shared" si="13"/>
        <v>4779540910</v>
      </c>
      <c r="I88" s="19">
        <v>0</v>
      </c>
      <c r="J88" s="19">
        <v>0</v>
      </c>
      <c r="K88" s="19">
        <v>0</v>
      </c>
      <c r="L88" s="50" t="s">
        <v>127</v>
      </c>
      <c r="M88" s="56" t="s">
        <v>108</v>
      </c>
      <c r="N88" s="163">
        <v>1188171000</v>
      </c>
      <c r="O88" s="50" t="s">
        <v>127</v>
      </c>
      <c r="P88" s="56" t="s">
        <v>108</v>
      </c>
      <c r="Q88" s="18">
        <f>SUM(Q89:Q98)</f>
        <v>191617877</v>
      </c>
      <c r="R88" s="50" t="s">
        <v>127</v>
      </c>
      <c r="S88" s="56" t="s">
        <v>108</v>
      </c>
      <c r="T88" s="18">
        <f>SUM(T89:T98)</f>
        <v>272386157</v>
      </c>
      <c r="U88" s="50" t="s">
        <v>127</v>
      </c>
      <c r="V88" s="56" t="s">
        <v>108</v>
      </c>
      <c r="W88" s="18">
        <f>SUM(W89:W98)</f>
        <v>530777389</v>
      </c>
      <c r="X88" s="182" t="s">
        <v>232</v>
      </c>
      <c r="Y88" s="56" t="s">
        <v>108</v>
      </c>
      <c r="Z88" s="163">
        <v>955908182</v>
      </c>
      <c r="AA88" s="183">
        <f>O88+R88+U88+X88</f>
        <v>2.1</v>
      </c>
      <c r="AB88" s="56" t="s">
        <v>109</v>
      </c>
      <c r="AC88" s="163">
        <v>955908182</v>
      </c>
      <c r="AD88" s="185">
        <f t="shared" si="14"/>
        <v>2.1</v>
      </c>
      <c r="AE88" s="56" t="s">
        <v>109</v>
      </c>
      <c r="AF88" s="30">
        <f>SUM(K88,AC88)</f>
        <v>955908182</v>
      </c>
      <c r="AG88" s="20" t="e">
        <f t="shared" si="16"/>
        <v>#VALUE!</v>
      </c>
      <c r="AH88" s="21">
        <f t="shared" si="17"/>
        <v>0.2</v>
      </c>
      <c r="AI88" s="15" t="s">
        <v>74</v>
      </c>
    </row>
    <row r="89" spans="2:35" s="25" customFormat="1" ht="22.5" x14ac:dyDescent="0.2">
      <c r="B89" s="4">
        <v>55</v>
      </c>
      <c r="C89" s="146"/>
      <c r="D89" s="154" t="s">
        <v>75</v>
      </c>
      <c r="E89" s="155" t="s">
        <v>217</v>
      </c>
      <c r="F89" s="179">
        <f t="shared" ref="F87:F98" si="18">AD89*5</f>
        <v>5</v>
      </c>
      <c r="G89" s="129" t="s">
        <v>110</v>
      </c>
      <c r="H89" s="176">
        <f t="shared" si="13"/>
        <v>278444575</v>
      </c>
      <c r="I89" s="19">
        <v>0</v>
      </c>
      <c r="J89" s="19">
        <v>0</v>
      </c>
      <c r="K89" s="19">
        <v>0</v>
      </c>
      <c r="L89" s="37">
        <v>1</v>
      </c>
      <c r="M89" s="69" t="s">
        <v>110</v>
      </c>
      <c r="N89" s="164">
        <v>66179560</v>
      </c>
      <c r="O89" s="19">
        <v>0</v>
      </c>
      <c r="P89" s="69" t="s">
        <v>110</v>
      </c>
      <c r="Q89" s="19">
        <v>3800000</v>
      </c>
      <c r="R89" s="60">
        <v>0</v>
      </c>
      <c r="S89" s="69" t="s">
        <v>110</v>
      </c>
      <c r="T89" s="19">
        <v>6799559</v>
      </c>
      <c r="U89" s="37">
        <v>1</v>
      </c>
      <c r="V89" s="69" t="s">
        <v>110</v>
      </c>
      <c r="W89" s="19">
        <v>19131172</v>
      </c>
      <c r="X89" s="170">
        <v>0</v>
      </c>
      <c r="Y89" s="129" t="s">
        <v>110</v>
      </c>
      <c r="Z89" s="164">
        <v>55688915</v>
      </c>
      <c r="AA89" s="77">
        <f>O89+R89+U89+X89</f>
        <v>1</v>
      </c>
      <c r="AB89" s="69" t="s">
        <v>110</v>
      </c>
      <c r="AC89" s="164">
        <v>55688915</v>
      </c>
      <c r="AD89" s="38">
        <f t="shared" si="14"/>
        <v>1</v>
      </c>
      <c r="AE89" s="69" t="s">
        <v>110</v>
      </c>
      <c r="AF89" s="31">
        <f>SUM(AC89,K89)</f>
        <v>55688915</v>
      </c>
      <c r="AG89" s="20">
        <f t="shared" si="16"/>
        <v>0.2</v>
      </c>
      <c r="AH89" s="21">
        <f t="shared" si="17"/>
        <v>0.2</v>
      </c>
      <c r="AI89" s="69" t="s">
        <v>74</v>
      </c>
    </row>
    <row r="90" spans="2:35" s="25" customFormat="1" ht="40.9" customHeight="1" x14ac:dyDescent="0.2">
      <c r="B90" s="4">
        <v>56</v>
      </c>
      <c r="C90" s="146"/>
      <c r="D90" s="154" t="s">
        <v>76</v>
      </c>
      <c r="E90" s="155" t="s">
        <v>105</v>
      </c>
      <c r="F90" s="179">
        <f t="shared" si="18"/>
        <v>5</v>
      </c>
      <c r="G90" s="129" t="s">
        <v>110</v>
      </c>
      <c r="H90" s="176">
        <f t="shared" si="13"/>
        <v>25744840</v>
      </c>
      <c r="I90" s="19">
        <v>0</v>
      </c>
      <c r="J90" s="19">
        <v>0</v>
      </c>
      <c r="K90" s="19">
        <v>0</v>
      </c>
      <c r="L90" s="37">
        <v>1</v>
      </c>
      <c r="M90" s="69" t="s">
        <v>110</v>
      </c>
      <c r="N90" s="164">
        <v>27113321</v>
      </c>
      <c r="O90" s="51">
        <v>0</v>
      </c>
      <c r="P90" s="69" t="s">
        <v>110</v>
      </c>
      <c r="Q90" s="19">
        <v>0</v>
      </c>
      <c r="R90" s="59">
        <v>0</v>
      </c>
      <c r="S90" s="69" t="s">
        <v>110</v>
      </c>
      <c r="T90" s="19">
        <v>0</v>
      </c>
      <c r="U90" s="37">
        <v>0</v>
      </c>
      <c r="V90" s="69" t="s">
        <v>110</v>
      </c>
      <c r="W90" s="19">
        <v>0</v>
      </c>
      <c r="X90" s="170">
        <v>1</v>
      </c>
      <c r="Y90" s="129" t="s">
        <v>110</v>
      </c>
      <c r="Z90" s="164">
        <v>5148968</v>
      </c>
      <c r="AA90" s="77">
        <f>O90+R90+U90+X90</f>
        <v>1</v>
      </c>
      <c r="AB90" s="69" t="s">
        <v>110</v>
      </c>
      <c r="AC90" s="164">
        <v>5148968</v>
      </c>
      <c r="AD90" s="38">
        <f t="shared" si="14"/>
        <v>1</v>
      </c>
      <c r="AE90" s="69" t="s">
        <v>110</v>
      </c>
      <c r="AF90" s="28">
        <f>SUM(AC90,K90)</f>
        <v>5148968</v>
      </c>
      <c r="AG90" s="20">
        <f t="shared" si="16"/>
        <v>0.2</v>
      </c>
      <c r="AH90" s="21">
        <f t="shared" si="17"/>
        <v>0.2</v>
      </c>
      <c r="AI90" s="69" t="s">
        <v>74</v>
      </c>
    </row>
    <row r="91" spans="2:35" s="25" customFormat="1" ht="22.5" x14ac:dyDescent="0.2">
      <c r="B91" s="4">
        <v>57</v>
      </c>
      <c r="C91" s="146"/>
      <c r="D91" s="154" t="s">
        <v>77</v>
      </c>
      <c r="E91" s="155" t="s">
        <v>218</v>
      </c>
      <c r="F91" s="179">
        <f t="shared" si="18"/>
        <v>5</v>
      </c>
      <c r="G91" s="41" t="s">
        <v>115</v>
      </c>
      <c r="H91" s="176">
        <f t="shared" si="13"/>
        <v>1307493825</v>
      </c>
      <c r="I91" s="19">
        <v>0</v>
      </c>
      <c r="J91" s="19">
        <v>0</v>
      </c>
      <c r="K91" s="19">
        <v>0</v>
      </c>
      <c r="L91" s="37">
        <v>1</v>
      </c>
      <c r="M91" s="41" t="s">
        <v>115</v>
      </c>
      <c r="N91" s="164">
        <v>315254646</v>
      </c>
      <c r="O91" s="51">
        <v>0</v>
      </c>
      <c r="P91" s="41" t="s">
        <v>115</v>
      </c>
      <c r="Q91" s="19">
        <v>68453335</v>
      </c>
      <c r="R91" s="60">
        <v>1</v>
      </c>
      <c r="S91" s="41" t="s">
        <v>115</v>
      </c>
      <c r="T91" s="19">
        <v>78581130</v>
      </c>
      <c r="U91" s="51">
        <v>0</v>
      </c>
      <c r="V91" s="41" t="s">
        <v>115</v>
      </c>
      <c r="W91" s="19">
        <v>90802129</v>
      </c>
      <c r="X91" s="170">
        <v>0</v>
      </c>
      <c r="Y91" s="41" t="s">
        <v>115</v>
      </c>
      <c r="Z91" s="164">
        <v>261498765</v>
      </c>
      <c r="AA91" s="77">
        <f>O91+R91+U91+X91</f>
        <v>1</v>
      </c>
      <c r="AB91" s="41" t="s">
        <v>115</v>
      </c>
      <c r="AC91" s="164">
        <v>261498765</v>
      </c>
      <c r="AD91" s="38">
        <f t="shared" si="14"/>
        <v>1</v>
      </c>
      <c r="AE91" s="41" t="s">
        <v>115</v>
      </c>
      <c r="AF91" s="28">
        <f>SUM(AC91,K91)</f>
        <v>261498765</v>
      </c>
      <c r="AG91" s="20">
        <f t="shared" si="16"/>
        <v>0.2</v>
      </c>
      <c r="AH91" s="21">
        <f t="shared" si="17"/>
        <v>0.2</v>
      </c>
      <c r="AI91" s="69" t="s">
        <v>74</v>
      </c>
    </row>
    <row r="92" spans="2:35" s="25" customFormat="1" ht="22.5" x14ac:dyDescent="0.2">
      <c r="B92" s="4">
        <v>58</v>
      </c>
      <c r="C92" s="146"/>
      <c r="D92" s="154" t="s">
        <v>14</v>
      </c>
      <c r="E92" s="155" t="s">
        <v>219</v>
      </c>
      <c r="F92" s="179">
        <f t="shared" si="18"/>
        <v>10</v>
      </c>
      <c r="G92" s="41" t="s">
        <v>115</v>
      </c>
      <c r="H92" s="176">
        <f t="shared" si="13"/>
        <v>839048490</v>
      </c>
      <c r="I92" s="19">
        <v>0</v>
      </c>
      <c r="J92" s="19">
        <v>0</v>
      </c>
      <c r="K92" s="19">
        <v>0</v>
      </c>
      <c r="L92" s="37">
        <v>2</v>
      </c>
      <c r="M92" s="41" t="s">
        <v>115</v>
      </c>
      <c r="N92" s="164">
        <v>233166085</v>
      </c>
      <c r="O92" s="51">
        <v>0</v>
      </c>
      <c r="P92" s="41" t="s">
        <v>115</v>
      </c>
      <c r="Q92" s="19">
        <v>19535296</v>
      </c>
      <c r="R92" s="60">
        <v>1</v>
      </c>
      <c r="S92" s="41" t="s">
        <v>115</v>
      </c>
      <c r="T92" s="19">
        <v>54376115</v>
      </c>
      <c r="U92" s="37">
        <v>1</v>
      </c>
      <c r="V92" s="41" t="s">
        <v>115</v>
      </c>
      <c r="W92" s="19">
        <v>84530541</v>
      </c>
      <c r="X92" s="170">
        <v>0</v>
      </c>
      <c r="Y92" s="41" t="s">
        <v>115</v>
      </c>
      <c r="Z92" s="164">
        <v>167809698</v>
      </c>
      <c r="AA92" s="77">
        <f>O92+R92+U92+X92</f>
        <v>2</v>
      </c>
      <c r="AB92" s="41" t="s">
        <v>115</v>
      </c>
      <c r="AC92" s="164">
        <v>167809698</v>
      </c>
      <c r="AD92" s="38">
        <f t="shared" si="14"/>
        <v>2</v>
      </c>
      <c r="AE92" s="41" t="s">
        <v>115</v>
      </c>
      <c r="AF92" s="28">
        <f>SUM(AC92,K92)</f>
        <v>167809698</v>
      </c>
      <c r="AG92" s="20">
        <f t="shared" si="16"/>
        <v>0.2</v>
      </c>
      <c r="AH92" s="21">
        <f t="shared" si="17"/>
        <v>0.2</v>
      </c>
      <c r="AI92" s="69" t="s">
        <v>74</v>
      </c>
    </row>
    <row r="93" spans="2:35" s="25" customFormat="1" ht="25.5" x14ac:dyDescent="0.2">
      <c r="B93" s="4">
        <v>59</v>
      </c>
      <c r="C93" s="146"/>
      <c r="D93" s="154" t="s">
        <v>78</v>
      </c>
      <c r="E93" s="155" t="s">
        <v>220</v>
      </c>
      <c r="F93" s="179">
        <f t="shared" si="18"/>
        <v>20</v>
      </c>
      <c r="G93" s="41" t="s">
        <v>115</v>
      </c>
      <c r="H93" s="176">
        <f t="shared" si="13"/>
        <v>177141820</v>
      </c>
      <c r="I93" s="19">
        <v>0</v>
      </c>
      <c r="J93" s="19">
        <v>0</v>
      </c>
      <c r="K93" s="19">
        <v>0</v>
      </c>
      <c r="L93" s="37">
        <v>4</v>
      </c>
      <c r="M93" s="41" t="s">
        <v>115</v>
      </c>
      <c r="N93" s="164">
        <v>40504275</v>
      </c>
      <c r="O93" s="41">
        <v>1</v>
      </c>
      <c r="P93" s="41" t="s">
        <v>115</v>
      </c>
      <c r="Q93" s="19">
        <v>3900000</v>
      </c>
      <c r="R93" s="59">
        <v>1</v>
      </c>
      <c r="S93" s="41" t="s">
        <v>115</v>
      </c>
      <c r="T93" s="19">
        <v>3900000</v>
      </c>
      <c r="U93" s="37">
        <v>1</v>
      </c>
      <c r="V93" s="41" t="s">
        <v>115</v>
      </c>
      <c r="W93" s="19">
        <v>30094990</v>
      </c>
      <c r="X93" s="173">
        <v>1</v>
      </c>
      <c r="Y93" s="41" t="s">
        <v>115</v>
      </c>
      <c r="Z93" s="164">
        <v>35428364</v>
      </c>
      <c r="AA93" s="77">
        <f>O93+R93+U93+X93</f>
        <v>4</v>
      </c>
      <c r="AB93" s="41" t="s">
        <v>115</v>
      </c>
      <c r="AC93" s="164">
        <v>35428364</v>
      </c>
      <c r="AD93" s="38">
        <f t="shared" si="14"/>
        <v>4</v>
      </c>
      <c r="AE93" s="41" t="s">
        <v>115</v>
      </c>
      <c r="AF93" s="28">
        <f t="shared" ref="AF93:AF98" si="19">SUM(AC93,K93)</f>
        <v>35428364</v>
      </c>
      <c r="AG93" s="20">
        <f t="shared" si="16"/>
        <v>0.2</v>
      </c>
      <c r="AH93" s="21">
        <f t="shared" si="17"/>
        <v>0.2</v>
      </c>
      <c r="AI93" s="69" t="s">
        <v>74</v>
      </c>
    </row>
    <row r="94" spans="2:35" s="25" customFormat="1" ht="25.5" x14ac:dyDescent="0.2">
      <c r="B94" s="4">
        <v>60</v>
      </c>
      <c r="C94" s="146"/>
      <c r="D94" s="154" t="s">
        <v>79</v>
      </c>
      <c r="E94" s="155" t="s">
        <v>221</v>
      </c>
      <c r="F94" s="179">
        <f t="shared" si="18"/>
        <v>10</v>
      </c>
      <c r="G94" s="41" t="s">
        <v>115</v>
      </c>
      <c r="H94" s="176">
        <f t="shared" si="13"/>
        <v>423034145</v>
      </c>
      <c r="I94" s="19">
        <v>0</v>
      </c>
      <c r="J94" s="19">
        <v>0</v>
      </c>
      <c r="K94" s="19">
        <v>0</v>
      </c>
      <c r="L94" s="37">
        <v>2</v>
      </c>
      <c r="M94" s="41" t="s">
        <v>115</v>
      </c>
      <c r="N94" s="164">
        <v>89460520</v>
      </c>
      <c r="O94" s="41">
        <v>1</v>
      </c>
      <c r="P94" s="41" t="s">
        <v>115</v>
      </c>
      <c r="Q94" s="19">
        <v>6290289</v>
      </c>
      <c r="R94" s="59">
        <v>0</v>
      </c>
      <c r="S94" s="41" t="s">
        <v>115</v>
      </c>
      <c r="T94" s="19">
        <v>10286135</v>
      </c>
      <c r="U94" s="37">
        <v>1</v>
      </c>
      <c r="V94" s="41" t="s">
        <v>115</v>
      </c>
      <c r="W94" s="19">
        <v>50865020</v>
      </c>
      <c r="X94" s="170">
        <v>0</v>
      </c>
      <c r="Y94" s="41" t="s">
        <v>115</v>
      </c>
      <c r="Z94" s="164">
        <v>84606829</v>
      </c>
      <c r="AA94" s="77">
        <f>O94+R94+U94+X94</f>
        <v>2</v>
      </c>
      <c r="AB94" s="41" t="s">
        <v>115</v>
      </c>
      <c r="AC94" s="164">
        <v>84606829</v>
      </c>
      <c r="AD94" s="38">
        <f t="shared" si="14"/>
        <v>2</v>
      </c>
      <c r="AE94" s="41" t="s">
        <v>115</v>
      </c>
      <c r="AF94" s="52">
        <f>SUM(AC94,K94)</f>
        <v>84606829</v>
      </c>
      <c r="AG94" s="20">
        <f t="shared" si="16"/>
        <v>0.2</v>
      </c>
      <c r="AH94" s="21">
        <f t="shared" si="17"/>
        <v>0.2</v>
      </c>
      <c r="AI94" s="69" t="s">
        <v>74</v>
      </c>
    </row>
    <row r="95" spans="2:35" s="25" customFormat="1" ht="38.25" x14ac:dyDescent="0.2">
      <c r="B95" s="4">
        <v>61</v>
      </c>
      <c r="C95" s="146"/>
      <c r="D95" s="154" t="s">
        <v>80</v>
      </c>
      <c r="E95" s="155" t="s">
        <v>222</v>
      </c>
      <c r="F95" s="179">
        <f t="shared" si="18"/>
        <v>20</v>
      </c>
      <c r="G95" s="129" t="s">
        <v>110</v>
      </c>
      <c r="H95" s="176">
        <f t="shared" si="13"/>
        <v>572611075</v>
      </c>
      <c r="I95" s="19">
        <v>0</v>
      </c>
      <c r="J95" s="19">
        <v>0</v>
      </c>
      <c r="K95" s="19">
        <v>0</v>
      </c>
      <c r="L95" s="37">
        <v>4</v>
      </c>
      <c r="M95" s="69" t="s">
        <v>110</v>
      </c>
      <c r="N95" s="164">
        <v>136595863</v>
      </c>
      <c r="O95" s="41">
        <v>1</v>
      </c>
      <c r="P95" s="69" t="s">
        <v>110</v>
      </c>
      <c r="Q95" s="19">
        <v>24458631</v>
      </c>
      <c r="R95" s="59">
        <v>1</v>
      </c>
      <c r="S95" s="69" t="s">
        <v>110</v>
      </c>
      <c r="T95" s="19">
        <v>31400328</v>
      </c>
      <c r="U95" s="37">
        <v>1</v>
      </c>
      <c r="V95" s="69" t="s">
        <v>110</v>
      </c>
      <c r="W95" s="19">
        <v>73655551</v>
      </c>
      <c r="X95" s="173">
        <v>1</v>
      </c>
      <c r="Y95" s="129" t="s">
        <v>110</v>
      </c>
      <c r="Z95" s="164">
        <v>114522215</v>
      </c>
      <c r="AA95" s="77">
        <f>O95+R95+U95+X95</f>
        <v>4</v>
      </c>
      <c r="AB95" s="69" t="s">
        <v>110</v>
      </c>
      <c r="AC95" s="164">
        <v>114522215</v>
      </c>
      <c r="AD95" s="38">
        <f t="shared" si="14"/>
        <v>4</v>
      </c>
      <c r="AE95" s="69" t="s">
        <v>110</v>
      </c>
      <c r="AF95" s="28">
        <f t="shared" si="19"/>
        <v>114522215</v>
      </c>
      <c r="AG95" s="20">
        <f t="shared" si="16"/>
        <v>0.2</v>
      </c>
      <c r="AH95" s="21">
        <f t="shared" si="17"/>
        <v>0.2</v>
      </c>
      <c r="AI95" s="69" t="s">
        <v>74</v>
      </c>
    </row>
    <row r="96" spans="2:35" s="25" customFormat="1" ht="61.15" customHeight="1" x14ac:dyDescent="0.2">
      <c r="B96" s="4">
        <v>62</v>
      </c>
      <c r="C96" s="146"/>
      <c r="D96" s="154" t="s">
        <v>81</v>
      </c>
      <c r="E96" s="155" t="s">
        <v>223</v>
      </c>
      <c r="F96" s="179">
        <f t="shared" si="18"/>
        <v>195</v>
      </c>
      <c r="G96" s="41" t="s">
        <v>115</v>
      </c>
      <c r="H96" s="176">
        <f t="shared" si="13"/>
        <v>515537550</v>
      </c>
      <c r="I96" s="19">
        <v>0</v>
      </c>
      <c r="J96" s="19">
        <v>0</v>
      </c>
      <c r="K96" s="19">
        <v>0</v>
      </c>
      <c r="L96" s="37">
        <v>39</v>
      </c>
      <c r="M96" s="41" t="s">
        <v>115</v>
      </c>
      <c r="N96" s="164">
        <v>104778703</v>
      </c>
      <c r="O96" s="19">
        <v>0</v>
      </c>
      <c r="P96" s="41" t="s">
        <v>115</v>
      </c>
      <c r="Q96" s="19">
        <v>20793326</v>
      </c>
      <c r="R96" s="59">
        <v>39</v>
      </c>
      <c r="S96" s="41" t="s">
        <v>115</v>
      </c>
      <c r="T96" s="19">
        <v>42655890</v>
      </c>
      <c r="U96" s="47">
        <v>0</v>
      </c>
      <c r="V96" s="41" t="s">
        <v>115</v>
      </c>
      <c r="W96" s="19">
        <v>70829090</v>
      </c>
      <c r="X96" s="170">
        <v>0</v>
      </c>
      <c r="Y96" s="41" t="s">
        <v>115</v>
      </c>
      <c r="Z96" s="164">
        <v>103107510</v>
      </c>
      <c r="AA96" s="77">
        <f>O96+R96+U96+X96</f>
        <v>39</v>
      </c>
      <c r="AB96" s="41" t="s">
        <v>115</v>
      </c>
      <c r="AC96" s="164">
        <v>103107510</v>
      </c>
      <c r="AD96" s="38">
        <f t="shared" si="14"/>
        <v>39</v>
      </c>
      <c r="AE96" s="41" t="s">
        <v>115</v>
      </c>
      <c r="AF96" s="28">
        <f t="shared" si="19"/>
        <v>103107510</v>
      </c>
      <c r="AG96" s="20">
        <f t="shared" si="16"/>
        <v>0.2</v>
      </c>
      <c r="AH96" s="21">
        <f t="shared" si="17"/>
        <v>0.2</v>
      </c>
      <c r="AI96" s="69" t="s">
        <v>74</v>
      </c>
    </row>
    <row r="97" spans="2:35" s="25" customFormat="1" ht="22.5" x14ac:dyDescent="0.2">
      <c r="B97" s="4">
        <v>63</v>
      </c>
      <c r="C97" s="146"/>
      <c r="D97" s="154" t="s">
        <v>82</v>
      </c>
      <c r="E97" s="155" t="s">
        <v>224</v>
      </c>
      <c r="F97" s="179">
        <f t="shared" si="18"/>
        <v>195</v>
      </c>
      <c r="G97" s="41" t="s">
        <v>115</v>
      </c>
      <c r="H97" s="176">
        <f t="shared" si="13"/>
        <v>383593050</v>
      </c>
      <c r="I97" s="19">
        <v>0</v>
      </c>
      <c r="J97" s="19">
        <v>0</v>
      </c>
      <c r="K97" s="19">
        <v>0</v>
      </c>
      <c r="L97" s="37">
        <v>39</v>
      </c>
      <c r="M97" s="41" t="s">
        <v>115</v>
      </c>
      <c r="N97" s="164">
        <v>98917383</v>
      </c>
      <c r="O97" s="19">
        <v>0</v>
      </c>
      <c r="P97" s="41" t="s">
        <v>115</v>
      </c>
      <c r="Q97" s="19">
        <v>0</v>
      </c>
      <c r="R97" s="59">
        <v>39</v>
      </c>
      <c r="S97" s="41" t="s">
        <v>115</v>
      </c>
      <c r="T97" s="19">
        <v>0</v>
      </c>
      <c r="U97" s="47">
        <v>0</v>
      </c>
      <c r="V97" s="41" t="s">
        <v>115</v>
      </c>
      <c r="W97" s="19">
        <v>66481896</v>
      </c>
      <c r="X97" s="170">
        <v>0</v>
      </c>
      <c r="Y97" s="41" t="s">
        <v>115</v>
      </c>
      <c r="Z97" s="164">
        <v>76718610</v>
      </c>
      <c r="AA97" s="77">
        <f>O97+R97+U97+X97</f>
        <v>39</v>
      </c>
      <c r="AB97" s="41" t="s">
        <v>115</v>
      </c>
      <c r="AC97" s="164">
        <v>76718610</v>
      </c>
      <c r="AD97" s="38">
        <f t="shared" si="14"/>
        <v>39</v>
      </c>
      <c r="AE97" s="41" t="s">
        <v>115</v>
      </c>
      <c r="AF97" s="28">
        <f t="shared" si="19"/>
        <v>76718610</v>
      </c>
      <c r="AG97" s="20">
        <f t="shared" si="16"/>
        <v>0.2</v>
      </c>
      <c r="AH97" s="21">
        <f t="shared" si="17"/>
        <v>0.2</v>
      </c>
      <c r="AI97" s="69" t="s">
        <v>74</v>
      </c>
    </row>
    <row r="98" spans="2:35" s="25" customFormat="1" ht="24.75" customHeight="1" x14ac:dyDescent="0.2">
      <c r="B98" s="4">
        <v>64</v>
      </c>
      <c r="C98" s="146"/>
      <c r="D98" s="154" t="s">
        <v>83</v>
      </c>
      <c r="E98" s="155" t="s">
        <v>225</v>
      </c>
      <c r="F98" s="179">
        <f t="shared" si="18"/>
        <v>500</v>
      </c>
      <c r="G98" s="129" t="s">
        <v>116</v>
      </c>
      <c r="H98" s="176">
        <f t="shared" si="13"/>
        <v>256891540</v>
      </c>
      <c r="I98" s="19">
        <v>0</v>
      </c>
      <c r="J98" s="19">
        <v>0</v>
      </c>
      <c r="K98" s="19">
        <v>0</v>
      </c>
      <c r="L98" s="37">
        <v>100</v>
      </c>
      <c r="M98" s="69" t="s">
        <v>116</v>
      </c>
      <c r="N98" s="164">
        <v>76200644</v>
      </c>
      <c r="O98" s="19">
        <v>0</v>
      </c>
      <c r="P98" s="69" t="s">
        <v>116</v>
      </c>
      <c r="Q98" s="19">
        <v>44387000</v>
      </c>
      <c r="R98" s="59">
        <v>0</v>
      </c>
      <c r="S98" s="69" t="s">
        <v>116</v>
      </c>
      <c r="T98" s="19">
        <v>44387000</v>
      </c>
      <c r="U98" s="59">
        <v>100</v>
      </c>
      <c r="V98" s="69" t="s">
        <v>116</v>
      </c>
      <c r="W98" s="19">
        <v>44387000</v>
      </c>
      <c r="X98" s="170">
        <v>0</v>
      </c>
      <c r="Y98" s="129" t="s">
        <v>116</v>
      </c>
      <c r="Z98" s="164">
        <v>51378308</v>
      </c>
      <c r="AA98" s="77">
        <f>O98+R98+U98+X98</f>
        <v>100</v>
      </c>
      <c r="AB98" s="69" t="s">
        <v>116</v>
      </c>
      <c r="AC98" s="164">
        <v>51378308</v>
      </c>
      <c r="AD98" s="38">
        <f t="shared" si="14"/>
        <v>100</v>
      </c>
      <c r="AE98" s="69" t="s">
        <v>116</v>
      </c>
      <c r="AF98" s="28">
        <f t="shared" si="19"/>
        <v>51378308</v>
      </c>
      <c r="AG98" s="20">
        <f t="shared" si="16"/>
        <v>0.2</v>
      </c>
      <c r="AH98" s="21">
        <f t="shared" si="17"/>
        <v>0.2</v>
      </c>
      <c r="AI98" s="69" t="s">
        <v>74</v>
      </c>
    </row>
    <row r="99" spans="2:35" s="25" customFormat="1" ht="12.75" customHeight="1" x14ac:dyDescent="0.2">
      <c r="B99" s="147" t="s">
        <v>84</v>
      </c>
      <c r="C99" s="147"/>
      <c r="D99" s="147"/>
      <c r="E99" s="147"/>
      <c r="F99" s="147"/>
      <c r="G99" s="147"/>
      <c r="H99" s="147"/>
      <c r="I99" s="147"/>
      <c r="J99" s="147"/>
      <c r="K99" s="147"/>
      <c r="L99" s="147"/>
      <c r="M99" s="147"/>
      <c r="N99" s="147"/>
      <c r="O99" s="68"/>
      <c r="P99" s="68"/>
      <c r="Q99" s="7"/>
      <c r="R99" s="7"/>
      <c r="S99" s="7"/>
      <c r="T99" s="83"/>
      <c r="U99" s="7"/>
      <c r="V99" s="7"/>
      <c r="W99" s="7"/>
      <c r="X99" s="165"/>
      <c r="Y99" s="7"/>
      <c r="Z99" s="7"/>
      <c r="AA99" s="13"/>
      <c r="AB99" s="13"/>
      <c r="AC99" s="13"/>
      <c r="AD99" s="13"/>
      <c r="AE99" s="13"/>
      <c r="AF99" s="13"/>
      <c r="AG99" s="53"/>
      <c r="AH99" s="13"/>
      <c r="AI99" s="13"/>
    </row>
    <row r="100" spans="2:35" s="25" customFormat="1" x14ac:dyDescent="0.2">
      <c r="B100" s="147" t="s">
        <v>85</v>
      </c>
      <c r="C100" s="147"/>
      <c r="D100" s="147"/>
      <c r="E100" s="147"/>
      <c r="F100" s="147"/>
      <c r="G100" s="147"/>
      <c r="H100" s="147"/>
      <c r="I100" s="147"/>
      <c r="J100" s="147"/>
      <c r="K100" s="147"/>
      <c r="L100" s="147"/>
      <c r="M100" s="147"/>
      <c r="N100" s="147"/>
      <c r="O100" s="68"/>
      <c r="P100" s="68"/>
      <c r="Q100" s="13"/>
      <c r="R100" s="13"/>
      <c r="S100" s="13"/>
      <c r="T100" s="84"/>
      <c r="U100" s="13"/>
      <c r="V100" s="13"/>
      <c r="W100" s="13"/>
      <c r="X100" s="165"/>
      <c r="Y100" s="13"/>
      <c r="Z100" s="13"/>
      <c r="AA100" s="13"/>
      <c r="AB100" s="13"/>
      <c r="AC100" s="13"/>
      <c r="AD100" s="13"/>
      <c r="AE100" s="13"/>
      <c r="AF100" s="13"/>
      <c r="AG100" s="13"/>
      <c r="AH100" s="13"/>
      <c r="AI100" s="13"/>
    </row>
    <row r="101" spans="2:35" s="25" customFormat="1" x14ac:dyDescent="0.2">
      <c r="D101" s="85"/>
      <c r="E101" s="85"/>
      <c r="F101" s="86"/>
      <c r="G101" s="85"/>
      <c r="H101" s="87"/>
      <c r="I101" s="32"/>
      <c r="J101" s="32"/>
      <c r="L101" s="32"/>
      <c r="M101" s="32"/>
      <c r="O101" s="32"/>
      <c r="P101" s="32"/>
      <c r="T101" s="88"/>
    </row>
    <row r="102" spans="2:35" s="25" customFormat="1" ht="81" customHeight="1" x14ac:dyDescent="0.2">
      <c r="B102" s="133" t="s">
        <v>86</v>
      </c>
      <c r="C102" s="133"/>
      <c r="D102" s="133"/>
      <c r="E102" s="133"/>
      <c r="F102" s="140" t="s">
        <v>126</v>
      </c>
      <c r="G102" s="140"/>
      <c r="H102" s="140"/>
      <c r="I102" s="140"/>
      <c r="J102" s="140"/>
      <c r="K102" s="140"/>
      <c r="L102" s="140"/>
      <c r="M102" s="140"/>
      <c r="N102" s="140"/>
      <c r="O102" s="140"/>
      <c r="P102" s="140"/>
      <c r="Q102" s="140"/>
      <c r="R102" s="140"/>
      <c r="S102" s="89"/>
      <c r="T102" s="90"/>
      <c r="U102" s="91"/>
      <c r="V102" s="91"/>
      <c r="W102" s="92"/>
      <c r="X102" s="92"/>
      <c r="Y102" s="92"/>
      <c r="Z102" s="93"/>
      <c r="AA102" s="93"/>
      <c r="AB102" s="92"/>
      <c r="AC102" s="93"/>
      <c r="AD102" s="93"/>
      <c r="AE102" s="92"/>
      <c r="AF102" s="93"/>
      <c r="AG102" s="93"/>
      <c r="AH102" s="93"/>
      <c r="AI102" s="93"/>
    </row>
    <row r="103" spans="2:35" s="25" customFormat="1" ht="12.75" customHeight="1" x14ac:dyDescent="0.2">
      <c r="B103" s="94"/>
      <c r="C103" s="94"/>
      <c r="D103" s="94"/>
      <c r="E103" s="95"/>
      <c r="F103" s="33"/>
      <c r="G103" s="62"/>
      <c r="H103" s="96"/>
      <c r="I103" s="33"/>
      <c r="J103" s="33"/>
      <c r="K103" s="62"/>
      <c r="L103" s="33"/>
      <c r="M103" s="33"/>
      <c r="N103" s="62"/>
      <c r="O103" s="33"/>
      <c r="P103" s="33"/>
      <c r="Q103" s="62"/>
      <c r="R103" s="62"/>
      <c r="S103" s="97"/>
      <c r="T103" s="98"/>
      <c r="U103" s="92"/>
      <c r="V103" s="92"/>
      <c r="W103" s="92"/>
      <c r="X103" s="92"/>
      <c r="Y103" s="92"/>
      <c r="Z103" s="93"/>
      <c r="AA103" s="99"/>
      <c r="AB103" s="92"/>
      <c r="AC103" s="99"/>
      <c r="AD103" s="99"/>
      <c r="AE103" s="92"/>
      <c r="AF103" s="93"/>
      <c r="AG103" s="93"/>
      <c r="AH103" s="93"/>
      <c r="AI103" s="93"/>
    </row>
    <row r="104" spans="2:35" s="25" customFormat="1" ht="58.5" customHeight="1" x14ac:dyDescent="0.2">
      <c r="B104" s="133" t="s">
        <v>87</v>
      </c>
      <c r="C104" s="133"/>
      <c r="D104" s="133"/>
      <c r="E104" s="133"/>
      <c r="F104" s="140" t="s">
        <v>107</v>
      </c>
      <c r="G104" s="140"/>
      <c r="H104" s="140"/>
      <c r="I104" s="140"/>
      <c r="J104" s="140"/>
      <c r="K104" s="140"/>
      <c r="L104" s="140"/>
      <c r="M104" s="140"/>
      <c r="N104" s="140"/>
      <c r="O104" s="140"/>
      <c r="P104" s="140"/>
      <c r="Q104" s="140"/>
      <c r="R104" s="140"/>
      <c r="S104" s="89"/>
      <c r="T104" s="98"/>
      <c r="U104" s="92"/>
      <c r="V104" s="92"/>
      <c r="W104" s="92"/>
      <c r="X104" s="92"/>
      <c r="Y104" s="92"/>
      <c r="Z104" s="93"/>
      <c r="AA104" s="93"/>
      <c r="AB104" s="92"/>
      <c r="AC104" s="93"/>
      <c r="AD104" s="93"/>
      <c r="AE104" s="92"/>
      <c r="AF104" s="93"/>
      <c r="AG104" s="93"/>
      <c r="AH104" s="93"/>
      <c r="AI104" s="93"/>
    </row>
    <row r="105" spans="2:35" s="25" customFormat="1" ht="12.75" customHeight="1" x14ac:dyDescent="0.2">
      <c r="B105" s="94"/>
      <c r="C105" s="94"/>
      <c r="D105" s="94"/>
      <c r="E105" s="95"/>
      <c r="F105" s="149"/>
      <c r="G105" s="149"/>
      <c r="H105" s="149"/>
      <c r="I105" s="149"/>
      <c r="J105" s="149"/>
      <c r="K105" s="149"/>
      <c r="L105" s="149"/>
      <c r="M105" s="149"/>
      <c r="N105" s="149"/>
      <c r="O105" s="149"/>
      <c r="P105" s="149"/>
      <c r="Q105" s="149"/>
      <c r="R105" s="149"/>
      <c r="S105" s="100"/>
      <c r="T105" s="98"/>
      <c r="U105" s="92"/>
      <c r="V105" s="92"/>
      <c r="W105" s="92"/>
      <c r="X105" s="92"/>
      <c r="Y105" s="92"/>
      <c r="Z105" s="93"/>
      <c r="AA105" s="93"/>
      <c r="AB105" s="92"/>
      <c r="AC105" s="93"/>
      <c r="AD105" s="93"/>
      <c r="AE105" s="92"/>
      <c r="AF105" s="93"/>
      <c r="AG105" s="93"/>
      <c r="AH105" s="93"/>
      <c r="AI105" s="93"/>
    </row>
    <row r="106" spans="2:35" s="25" customFormat="1" ht="13.9" customHeight="1" x14ac:dyDescent="0.2">
      <c r="B106" s="94"/>
      <c r="C106" s="94"/>
      <c r="D106" s="94"/>
      <c r="E106" s="95"/>
      <c r="F106" s="101"/>
      <c r="G106" s="63"/>
      <c r="H106" s="63"/>
      <c r="I106" s="101"/>
      <c r="J106" s="101"/>
      <c r="K106" s="63"/>
      <c r="L106" s="101"/>
      <c r="M106" s="101"/>
      <c r="N106" s="63"/>
      <c r="O106" s="101"/>
      <c r="P106" s="101"/>
      <c r="Q106" s="63"/>
      <c r="R106" s="63"/>
      <c r="S106" s="100"/>
      <c r="T106" s="102"/>
      <c r="U106" s="103"/>
      <c r="V106" s="103"/>
      <c r="W106" s="125"/>
      <c r="X106" s="104"/>
      <c r="Y106" s="104"/>
      <c r="Z106" s="93"/>
      <c r="AA106" s="93"/>
      <c r="AB106" s="104"/>
      <c r="AC106" s="93"/>
      <c r="AD106" s="93"/>
      <c r="AE106" s="104"/>
      <c r="AF106" s="93"/>
      <c r="AG106" s="93"/>
      <c r="AH106" s="93"/>
      <c r="AI106" s="93"/>
    </row>
    <row r="107" spans="2:35" s="25" customFormat="1" ht="63.75" customHeight="1" x14ac:dyDescent="0.2">
      <c r="B107" s="133" t="s">
        <v>88</v>
      </c>
      <c r="C107" s="133"/>
      <c r="D107" s="133"/>
      <c r="E107" s="133"/>
      <c r="F107" s="140" t="s">
        <v>94</v>
      </c>
      <c r="G107" s="140"/>
      <c r="H107" s="140"/>
      <c r="I107" s="140"/>
      <c r="J107" s="140"/>
      <c r="K107" s="140"/>
      <c r="L107" s="140"/>
      <c r="M107" s="140"/>
      <c r="N107" s="140"/>
      <c r="O107" s="140"/>
      <c r="P107" s="140"/>
      <c r="Q107" s="140"/>
      <c r="R107" s="140"/>
      <c r="S107" s="89"/>
      <c r="T107" s="98"/>
      <c r="U107" s="92"/>
      <c r="V107" s="92"/>
      <c r="W107" s="92"/>
      <c r="X107" s="92"/>
      <c r="Y107" s="92"/>
      <c r="Z107" s="93"/>
      <c r="AA107" s="93"/>
      <c r="AB107" s="92"/>
      <c r="AC107" s="93"/>
      <c r="AD107" s="93"/>
      <c r="AE107" s="92"/>
      <c r="AF107" s="93"/>
      <c r="AG107" s="93"/>
      <c r="AH107" s="93"/>
      <c r="AI107" s="93"/>
    </row>
    <row r="108" spans="2:35" s="25" customFormat="1" ht="18.75" x14ac:dyDescent="0.2">
      <c r="B108" s="94"/>
      <c r="C108" s="94"/>
      <c r="D108" s="94"/>
      <c r="E108" s="95"/>
      <c r="F108" s="139"/>
      <c r="G108" s="139"/>
      <c r="H108" s="139"/>
      <c r="I108" s="139"/>
      <c r="J108" s="139"/>
      <c r="K108" s="139"/>
      <c r="L108" s="139"/>
      <c r="M108" s="139"/>
      <c r="N108" s="139"/>
      <c r="O108" s="139"/>
      <c r="P108" s="139"/>
      <c r="Q108" s="139"/>
      <c r="R108" s="139"/>
      <c r="S108" s="97"/>
      <c r="T108" s="98"/>
      <c r="U108" s="92"/>
      <c r="V108" s="92"/>
      <c r="W108" s="92"/>
      <c r="X108" s="92"/>
      <c r="Y108" s="92"/>
      <c r="Z108" s="105"/>
      <c r="AA108" s="137"/>
      <c r="AB108" s="137"/>
      <c r="AC108" s="137"/>
      <c r="AD108" s="137"/>
      <c r="AE108" s="106"/>
      <c r="AF108" s="105"/>
      <c r="AG108" s="93"/>
      <c r="AH108" s="93"/>
      <c r="AI108" s="93"/>
    </row>
    <row r="109" spans="2:35" s="25" customFormat="1" ht="96" customHeight="1" x14ac:dyDescent="0.2">
      <c r="B109" s="140" t="s">
        <v>89</v>
      </c>
      <c r="C109" s="140"/>
      <c r="D109" s="140"/>
      <c r="E109" s="140"/>
      <c r="F109" s="140" t="s">
        <v>95</v>
      </c>
      <c r="G109" s="140"/>
      <c r="H109" s="140"/>
      <c r="I109" s="140"/>
      <c r="J109" s="140"/>
      <c r="K109" s="140"/>
      <c r="L109" s="140"/>
      <c r="M109" s="140"/>
      <c r="N109" s="140"/>
      <c r="O109" s="140"/>
      <c r="P109" s="140"/>
      <c r="Q109" s="140"/>
      <c r="R109" s="140"/>
      <c r="S109" s="89"/>
      <c r="T109" s="107"/>
      <c r="U109" s="93"/>
      <c r="V109" s="93"/>
      <c r="W109" s="93"/>
      <c r="X109" s="93"/>
      <c r="Y109" s="93"/>
      <c r="Z109" s="93"/>
      <c r="AA109" s="138"/>
      <c r="AB109" s="138"/>
      <c r="AC109" s="138"/>
      <c r="AD109" s="138"/>
      <c r="AE109" s="108"/>
      <c r="AF109" s="93"/>
      <c r="AG109" s="93"/>
      <c r="AH109" s="93"/>
      <c r="AI109" s="93"/>
    </row>
    <row r="110" spans="2:35" ht="18" x14ac:dyDescent="0.25">
      <c r="S110" s="65"/>
      <c r="T110" s="110"/>
      <c r="U110" s="65"/>
      <c r="V110" s="65"/>
      <c r="W110" s="65"/>
      <c r="X110" s="65"/>
      <c r="Y110" s="65"/>
      <c r="Z110" s="65"/>
      <c r="AA110" s="65"/>
      <c r="AB110" s="65"/>
      <c r="AC110" s="65"/>
      <c r="AD110" s="136" t="s">
        <v>235</v>
      </c>
      <c r="AE110" s="136"/>
      <c r="AF110" s="136"/>
      <c r="AG110" s="136"/>
      <c r="AH110" s="136"/>
      <c r="AI110" s="65"/>
    </row>
    <row r="111" spans="2:35" ht="18" x14ac:dyDescent="0.25">
      <c r="S111" s="65"/>
      <c r="T111" s="110"/>
      <c r="U111" s="65"/>
      <c r="V111" s="65"/>
      <c r="W111" s="65"/>
      <c r="X111" s="65"/>
      <c r="Y111" s="65"/>
      <c r="Z111" s="65"/>
      <c r="AA111" s="65"/>
      <c r="AB111" s="65"/>
      <c r="AC111" s="65"/>
      <c r="AD111" s="2"/>
      <c r="AE111" s="2"/>
      <c r="AF111" s="2"/>
      <c r="AG111" s="2"/>
      <c r="AH111" s="2"/>
      <c r="AI111" s="65"/>
    </row>
    <row r="112" spans="2:35" ht="18" customHeight="1" x14ac:dyDescent="0.25">
      <c r="S112" s="65"/>
      <c r="T112" s="110"/>
      <c r="U112" s="65"/>
      <c r="V112" s="65"/>
      <c r="W112" s="65"/>
      <c r="X112" s="65"/>
      <c r="Y112" s="65"/>
      <c r="Z112" s="65"/>
      <c r="AA112" s="65"/>
      <c r="AB112" s="65"/>
      <c r="AC112" s="141" t="s">
        <v>236</v>
      </c>
      <c r="AD112" s="141"/>
      <c r="AE112" s="141"/>
      <c r="AF112" s="141"/>
      <c r="AG112" s="141"/>
      <c r="AH112" s="141"/>
      <c r="AI112" s="141"/>
    </row>
    <row r="113" spans="2:35" ht="29.25" customHeight="1" x14ac:dyDescent="0.25">
      <c r="S113" s="65"/>
      <c r="T113" s="110"/>
      <c r="U113" s="65"/>
      <c r="V113" s="65"/>
      <c r="W113" s="65"/>
      <c r="X113" s="65"/>
      <c r="Y113" s="65"/>
      <c r="Z113" s="65"/>
      <c r="AA113" s="65"/>
      <c r="AB113" s="65"/>
      <c r="AC113" s="141" t="s">
        <v>131</v>
      </c>
      <c r="AD113" s="141"/>
      <c r="AE113" s="141"/>
      <c r="AF113" s="141"/>
      <c r="AG113" s="141"/>
      <c r="AH113" s="141"/>
      <c r="AI113" s="141"/>
    </row>
    <row r="114" spans="2:35" ht="30.75" customHeight="1" x14ac:dyDescent="0.25">
      <c r="B114" s="65"/>
      <c r="C114" s="65"/>
      <c r="D114" s="65"/>
      <c r="E114" s="65"/>
      <c r="F114" s="132"/>
      <c r="G114" s="65"/>
      <c r="H114" s="111"/>
      <c r="I114" s="2"/>
      <c r="J114" s="2"/>
      <c r="K114" s="65"/>
      <c r="L114" s="2"/>
      <c r="M114" s="2"/>
      <c r="N114" s="65"/>
      <c r="O114" s="2"/>
      <c r="P114" s="2"/>
      <c r="Q114" s="65"/>
      <c r="R114" s="65"/>
      <c r="S114" s="65"/>
      <c r="T114" s="110"/>
      <c r="U114" s="65"/>
      <c r="V114" s="65"/>
      <c r="W114" s="65"/>
      <c r="X114" s="65"/>
      <c r="Y114" s="65"/>
      <c r="Z114" s="65"/>
      <c r="AA114" s="65"/>
      <c r="AB114" s="65"/>
      <c r="AC114" s="65"/>
      <c r="AD114" s="112"/>
      <c r="AE114" s="113"/>
      <c r="AF114" s="112"/>
      <c r="AG114" s="112"/>
      <c r="AH114" s="112"/>
      <c r="AI114" s="65"/>
    </row>
    <row r="115" spans="2:35" ht="18" x14ac:dyDescent="0.25">
      <c r="B115" s="65"/>
      <c r="C115" s="65"/>
      <c r="D115" s="65"/>
      <c r="E115" s="65"/>
      <c r="F115" s="132"/>
      <c r="G115" s="65"/>
      <c r="H115" s="111"/>
      <c r="I115" s="2"/>
      <c r="J115" s="2"/>
      <c r="K115" s="65"/>
      <c r="L115" s="2"/>
      <c r="M115" s="2"/>
      <c r="N115" s="65"/>
      <c r="O115" s="2"/>
      <c r="P115" s="2"/>
      <c r="Q115" s="65"/>
      <c r="R115" s="65"/>
      <c r="S115" s="65"/>
      <c r="T115" s="110"/>
      <c r="U115" s="65"/>
      <c r="V115" s="65"/>
      <c r="W115" s="65"/>
      <c r="X115" s="65"/>
      <c r="Y115" s="65"/>
      <c r="Z115" s="65"/>
      <c r="AA115" s="65"/>
      <c r="AB115" s="65"/>
      <c r="AC115" s="65"/>
      <c r="AD115" s="134" t="s">
        <v>132</v>
      </c>
      <c r="AE115" s="134"/>
      <c r="AF115" s="134"/>
      <c r="AG115" s="134"/>
      <c r="AH115" s="134"/>
      <c r="AI115" s="65"/>
    </row>
    <row r="116" spans="2:35" ht="18" x14ac:dyDescent="0.25">
      <c r="B116" s="65"/>
      <c r="C116" s="65"/>
      <c r="D116" s="65"/>
      <c r="E116" s="65"/>
      <c r="F116" s="132"/>
      <c r="G116" s="65"/>
      <c r="H116" s="111"/>
      <c r="I116" s="2"/>
      <c r="J116" s="2"/>
      <c r="K116" s="65"/>
      <c r="L116" s="2"/>
      <c r="M116" s="2"/>
      <c r="N116" s="65"/>
      <c r="O116" s="2"/>
      <c r="P116" s="2"/>
      <c r="Q116" s="65"/>
      <c r="R116" s="65"/>
      <c r="S116" s="65"/>
      <c r="T116" s="110"/>
      <c r="U116" s="65"/>
      <c r="V116" s="65"/>
      <c r="W116" s="65"/>
      <c r="X116" s="65"/>
      <c r="Y116" s="65"/>
      <c r="Z116" s="65"/>
      <c r="AA116" s="65"/>
      <c r="AB116" s="65"/>
      <c r="AC116" s="65"/>
      <c r="AD116" s="135" t="s">
        <v>96</v>
      </c>
      <c r="AE116" s="135"/>
      <c r="AF116" s="135"/>
      <c r="AG116" s="135"/>
      <c r="AH116" s="135"/>
      <c r="AI116" s="65"/>
    </row>
    <row r="117" spans="2:35" ht="18" x14ac:dyDescent="0.25">
      <c r="B117" s="65"/>
      <c r="C117" s="65"/>
      <c r="D117" s="65"/>
      <c r="E117" s="65"/>
      <c r="F117" s="132"/>
      <c r="G117" s="65"/>
      <c r="H117" s="111"/>
      <c r="I117" s="2"/>
      <c r="J117" s="2"/>
      <c r="K117" s="65"/>
      <c r="L117" s="2"/>
      <c r="M117" s="2"/>
      <c r="N117" s="65"/>
      <c r="O117" s="2"/>
      <c r="P117" s="2"/>
      <c r="Q117" s="65"/>
      <c r="R117" s="65"/>
      <c r="S117" s="65"/>
      <c r="T117" s="110"/>
      <c r="U117" s="65"/>
      <c r="V117" s="65"/>
      <c r="W117" s="65"/>
      <c r="X117" s="65"/>
      <c r="Y117" s="65"/>
      <c r="Z117" s="65"/>
      <c r="AA117" s="65"/>
      <c r="AB117" s="65"/>
      <c r="AC117" s="65"/>
      <c r="AD117" s="135" t="s">
        <v>133</v>
      </c>
      <c r="AE117" s="135"/>
      <c r="AF117" s="135"/>
      <c r="AG117" s="135"/>
      <c r="AH117" s="135"/>
      <c r="AI117" s="65"/>
    </row>
    <row r="118" spans="2:35" ht="18" x14ac:dyDescent="0.25">
      <c r="B118" s="65"/>
      <c r="C118" s="65"/>
      <c r="D118" s="65"/>
      <c r="E118" s="65"/>
      <c r="F118" s="132"/>
      <c r="G118" s="65"/>
      <c r="H118" s="111"/>
      <c r="I118" s="2"/>
      <c r="J118" s="2"/>
      <c r="K118" s="65"/>
      <c r="L118" s="2"/>
      <c r="M118" s="2"/>
      <c r="N118" s="65"/>
      <c r="O118" s="2"/>
      <c r="P118" s="2"/>
      <c r="Q118" s="65"/>
      <c r="R118" s="65"/>
      <c r="S118" s="65"/>
      <c r="T118" s="110"/>
      <c r="U118" s="65"/>
      <c r="V118" s="65"/>
      <c r="W118" s="65"/>
      <c r="X118" s="65"/>
      <c r="Y118" s="65"/>
      <c r="Z118" s="65"/>
      <c r="AA118" s="65"/>
      <c r="AB118" s="65"/>
      <c r="AC118" s="65"/>
      <c r="AD118" s="65"/>
      <c r="AE118" s="65"/>
      <c r="AF118" s="65"/>
      <c r="AG118" s="65"/>
      <c r="AH118" s="65"/>
      <c r="AI118" s="65"/>
    </row>
  </sheetData>
  <mergeCells count="69">
    <mergeCell ref="F105:R105"/>
    <mergeCell ref="U45:V45"/>
    <mergeCell ref="X11:Y11"/>
    <mergeCell ref="I11:J11"/>
    <mergeCell ref="L11:M11"/>
    <mergeCell ref="O11:P11"/>
    <mergeCell ref="R11:S11"/>
    <mergeCell ref="U11:V11"/>
    <mergeCell ref="F102:R102"/>
    <mergeCell ref="L45:M45"/>
    <mergeCell ref="D10:D11"/>
    <mergeCell ref="E10:E11"/>
    <mergeCell ref="B99:N99"/>
    <mergeCell ref="B100:N100"/>
    <mergeCell ref="C45:C56"/>
    <mergeCell ref="C57:C68"/>
    <mergeCell ref="C69:C77"/>
    <mergeCell ref="F10:H10"/>
    <mergeCell ref="F11:G11"/>
    <mergeCell ref="C78:C85"/>
    <mergeCell ref="B10:B11"/>
    <mergeCell ref="C10:C11"/>
    <mergeCell ref="B102:E102"/>
    <mergeCell ref="F104:R104"/>
    <mergeCell ref="C86:C98"/>
    <mergeCell ref="B86:B87"/>
    <mergeCell ref="B104:E104"/>
    <mergeCell ref="AD8:AF9"/>
    <mergeCell ref="AG8:AH9"/>
    <mergeCell ref="I10:K10"/>
    <mergeCell ref="AD10:AF10"/>
    <mergeCell ref="AG10:AH10"/>
    <mergeCell ref="X10:Z10"/>
    <mergeCell ref="AA10:AC10"/>
    <mergeCell ref="L10:N10"/>
    <mergeCell ref="O10:Q10"/>
    <mergeCell ref="R10:T10"/>
    <mergeCell ref="U10:W10"/>
    <mergeCell ref="AA8:AC9"/>
    <mergeCell ref="X9:Z9"/>
    <mergeCell ref="AD11:AE11"/>
    <mergeCell ref="AA11:AB11"/>
    <mergeCell ref="B2:AI2"/>
    <mergeCell ref="B3:AI3"/>
    <mergeCell ref="B8:B9"/>
    <mergeCell ref="C8:C9"/>
    <mergeCell ref="D8:D9"/>
    <mergeCell ref="E8:E9"/>
    <mergeCell ref="F8:H9"/>
    <mergeCell ref="I8:K9"/>
    <mergeCell ref="L8:N9"/>
    <mergeCell ref="O8:Z8"/>
    <mergeCell ref="AI8:AI9"/>
    <mergeCell ref="O9:Q9"/>
    <mergeCell ref="R9:T9"/>
    <mergeCell ref="U9:W9"/>
    <mergeCell ref="B107:E107"/>
    <mergeCell ref="AD115:AH115"/>
    <mergeCell ref="AD116:AH116"/>
    <mergeCell ref="AD117:AH117"/>
    <mergeCell ref="AD110:AH110"/>
    <mergeCell ref="AA108:AD108"/>
    <mergeCell ref="AA109:AD109"/>
    <mergeCell ref="F108:R108"/>
    <mergeCell ref="B109:E109"/>
    <mergeCell ref="F109:R109"/>
    <mergeCell ref="F107:R107"/>
    <mergeCell ref="AC112:AI112"/>
    <mergeCell ref="AC113:AI113"/>
  </mergeCells>
  <phoneticPr fontId="9" type="noConversion"/>
  <printOptions horizontalCentered="1"/>
  <pageMargins left="0.25" right="0.25" top="0.75" bottom="0.75" header="0.3" footer="0.3"/>
  <pageSetup paperSize="10000" scale="59" fitToHeight="0" orientation="landscape" r:id="rId1"/>
  <rowBreaks count="2" manualBreakCount="2">
    <brk id="85" min="1" max="36" man="1"/>
    <brk id="100" min="1" max="3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 (4)</vt:lpstr>
      <vt:lpstr>'Sheet1 (4)'!Print_Area</vt:lpstr>
      <vt:lpstr>'Sheet1 (4)'!Print_Titles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BPKAD KOTA JAMBI</dc:creator>
  <cp:lastModifiedBy>User</cp:lastModifiedBy>
  <cp:lastPrinted>2025-04-17T00:51:46Z</cp:lastPrinted>
  <dcterms:created xsi:type="dcterms:W3CDTF">2022-07-19T02:10:56Z</dcterms:created>
  <dcterms:modified xsi:type="dcterms:W3CDTF">2026-01-20T10:10:07Z</dcterms:modified>
</cp:coreProperties>
</file>